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360" windowHeight="14440" activeTab="0"/>
  </bookViews>
  <sheets>
    <sheet name="cal state" sheetId="1" r:id="rId1"/>
  </sheets>
  <definedNames>
    <definedName name="_xlnm.Print_Area" localSheetId="0">'cal state'!$A$12:$X$123</definedName>
  </definedNames>
  <calcPr fullCalcOnLoad="1"/>
</workbook>
</file>

<file path=xl/sharedStrings.xml><?xml version="1.0" encoding="utf-8"?>
<sst xmlns="http://schemas.openxmlformats.org/spreadsheetml/2006/main" count="141" uniqueCount="78">
  <si>
    <t>Age</t>
  </si>
  <si>
    <t>Year Service</t>
  </si>
  <si>
    <t>Factor</t>
  </si>
  <si>
    <t>Current information</t>
  </si>
  <si>
    <t>%</t>
  </si>
  <si>
    <t>Input</t>
  </si>
  <si>
    <t>Year</t>
  </si>
  <si>
    <t>increase</t>
  </si>
  <si>
    <t>Now</t>
  </si>
  <si>
    <t>offset 1</t>
  </si>
  <si>
    <t>Year &gt;&gt;</t>
  </si>
  <si>
    <t>Survivor</t>
  </si>
  <si>
    <t>age</t>
  </si>
  <si>
    <t>offset</t>
  </si>
  <si>
    <t>percent</t>
  </si>
  <si>
    <t>years</t>
  </si>
  <si>
    <t>% table</t>
  </si>
  <si>
    <t>salary</t>
  </si>
  <si>
    <t>beneift</t>
  </si>
  <si>
    <t>year</t>
  </si>
  <si>
    <t>Years Work</t>
  </si>
  <si>
    <t>Pension</t>
  </si>
  <si>
    <t>Highest Salary if different</t>
  </si>
  <si>
    <t>Current</t>
  </si>
  <si>
    <t>2% at 60</t>
  </si>
  <si>
    <t>Three year highest</t>
  </si>
  <si>
    <t>2% at 62</t>
  </si>
  <si>
    <t>2% @ 62</t>
  </si>
  <si>
    <t>2% @ 60</t>
  </si>
  <si>
    <t>2% @ 55</t>
  </si>
  <si>
    <t>HIRED PRIOR TO</t>
  </si>
  <si>
    <t>HIRED ON OR AFTER</t>
  </si>
  <si>
    <t>DO NOT CHANGE ANYTHING ELSE</t>
  </si>
  <si>
    <t>NOTE: PROMOTION = 9%</t>
  </si>
  <si>
    <t>END DATA INPUT</t>
  </si>
  <si>
    <t>Salary Increase % (0-25) enter whole number, not %</t>
  </si>
  <si>
    <t>Academic year salary if highered after 1/14/11</t>
  </si>
  <si>
    <t>Academic year salary if highered after 1/14/12</t>
  </si>
  <si>
    <t>Current academic year end</t>
  </si>
  <si>
    <t>Hired pre 1/15/11</t>
  </si>
  <si>
    <t>Hired post 1/1/13</t>
  </si>
  <si>
    <t>Highest single year</t>
  </si>
  <si>
    <t>Age at current academic year end</t>
  </si>
  <si>
    <t>Notes</t>
  </si>
  <si>
    <t>Years @ academic year end</t>
  </si>
  <si>
    <t xml:space="preserve">DETAILED CALCULATIONS - </t>
  </si>
  <si>
    <t>Calucalted highest</t>
  </si>
  <si>
    <t>Converted to %</t>
  </si>
  <si>
    <t>Hired post 1/14/11</t>
  </si>
  <si>
    <t>Summary - Full benefits only - does not calculate options 2 or 3 - assumes full time for all future years or 25% spousal benefit</t>
  </si>
  <si>
    <t>1 year prior</t>
  </si>
  <si>
    <t>2 year prior</t>
  </si>
  <si>
    <t xml:space="preserve">This is only intended as a summary projection.  </t>
  </si>
  <si>
    <t>Using this spreadsheet is a waiver of any rights against the author or anyone else.</t>
  </si>
  <si>
    <t>You should verify this information by going to the CALPERS website.</t>
  </si>
  <si>
    <t>Details are available at:</t>
  </si>
  <si>
    <t>http://www.calstate.edu/hrs/benefits/retirement/</t>
  </si>
  <si>
    <t>For those hired after  7/1/1996, the pension is limited to about $270,000.</t>
  </si>
  <si>
    <t>https://www.calpers.ca.gov</t>
  </si>
  <si>
    <t>Year Hired:</t>
  </si>
  <si>
    <t>At retirement, you must have 5 years of service. (Sick time will increase your pension)</t>
  </si>
  <si>
    <t>You must be 50 to retire; 52 if you were hired after 2012</t>
  </si>
  <si>
    <t>Pension Benefit if you retire this year - see chart on the right for future year retirement</t>
  </si>
  <si>
    <t xml:space="preserve">WAIVER:  Use of this spreadsheet is voluntary and the author of this information takes no repsonsiblity. </t>
  </si>
  <si>
    <t>USE AT YOUR OWN RISK - Note this is option 1 only.</t>
  </si>
  <si>
    <t>Accuracy is not guaranteed and does not reflect variables not taken into account here.</t>
  </si>
  <si>
    <t>This is not a substitute for tax, legal or expert financial advice</t>
  </si>
  <si>
    <t>This spreadsheet has not been updated since July, 2016</t>
  </si>
  <si>
    <t>The is a "down and dirty" CSU pension calculator.  For accurate numbers, go to CALPERS</t>
  </si>
  <si>
    <t>or</t>
  </si>
  <si>
    <t xml:space="preserve"> (do not include summer session, etc.)</t>
  </si>
  <si>
    <t>Academic year Salary</t>
  </si>
  <si>
    <t>Note 1:</t>
  </si>
  <si>
    <t>Note  2:</t>
  </si>
  <si>
    <t xml:space="preserve">&lt;&lt;&lt; Highest one year salary if higher than current salary. </t>
  </si>
  <si>
    <t>If hired after 1-14-11, 3 consecutive highests average salary</t>
  </si>
  <si>
    <t>RESULTS IF YOU RETIRE AT YEAR END</t>
  </si>
  <si>
    <t>Change the numbers in Yellow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</si>
</sst>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[$-409]dddd\,\ mmmm\ d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7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6"/>
      <name val="Arial"/>
      <family val="0"/>
    </font>
    <font>
      <b/>
      <u val="single"/>
      <sz val="18"/>
      <name val="Arial"/>
      <family val="0"/>
    </font>
    <font>
      <b/>
      <u val="single"/>
      <sz val="12"/>
      <name val="Arial"/>
      <family val="0"/>
    </font>
    <font>
      <b/>
      <sz val="14"/>
      <name val="Arial"/>
      <family val="0"/>
    </font>
    <font>
      <u val="single"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u val="singleAccounting"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Helv"/>
      <family val="0"/>
    </font>
    <font>
      <b/>
      <u val="single"/>
      <sz val="20"/>
      <name val="Arial"/>
      <family val="0"/>
    </font>
    <font>
      <sz val="20"/>
      <name val="Arial"/>
      <family val="0"/>
    </font>
    <font>
      <b/>
      <u val="single"/>
      <sz val="16"/>
      <name val="Arial"/>
      <family val="0"/>
    </font>
    <font>
      <sz val="12"/>
      <color indexed="8"/>
      <name val="Courier New"/>
      <family val="2"/>
    </font>
    <font>
      <sz val="12"/>
      <color indexed="16"/>
      <name val="Courier New"/>
      <family val="2"/>
    </font>
    <font>
      <sz val="12"/>
      <color indexed="14"/>
      <name val="Courier New"/>
      <family val="2"/>
    </font>
    <font>
      <b/>
      <sz val="12"/>
      <color indexed="52"/>
      <name val="Courier New"/>
      <family val="2"/>
    </font>
    <font>
      <b/>
      <sz val="12"/>
      <color indexed="16"/>
      <name val="Courier New"/>
      <family val="2"/>
    </font>
    <font>
      <i/>
      <sz val="12"/>
      <color indexed="23"/>
      <name val="Courier New"/>
      <family val="2"/>
    </font>
    <font>
      <sz val="12"/>
      <color indexed="17"/>
      <name val="Courier New"/>
      <family val="2"/>
    </font>
    <font>
      <b/>
      <sz val="15"/>
      <color indexed="54"/>
      <name val="Courier New"/>
      <family val="2"/>
    </font>
    <font>
      <b/>
      <sz val="13"/>
      <color indexed="54"/>
      <name val="Courier New"/>
      <family val="2"/>
    </font>
    <font>
      <b/>
      <sz val="11"/>
      <color indexed="54"/>
      <name val="Courier New"/>
      <family val="2"/>
    </font>
    <font>
      <sz val="12"/>
      <color indexed="62"/>
      <name val="Courier New"/>
      <family val="2"/>
    </font>
    <font>
      <sz val="12"/>
      <color indexed="52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sz val="18"/>
      <color indexed="54"/>
      <name val="Calibri Light"/>
      <family val="2"/>
    </font>
    <font>
      <b/>
      <sz val="12"/>
      <color indexed="8"/>
      <name val="Courier New"/>
      <family val="2"/>
    </font>
    <font>
      <sz val="12"/>
      <color indexed="10"/>
      <name val="Courier New"/>
      <family val="2"/>
    </font>
    <font>
      <b/>
      <sz val="14"/>
      <color indexed="48"/>
      <name val="Arial"/>
      <family val="0"/>
    </font>
    <font>
      <b/>
      <u val="single"/>
      <sz val="16"/>
      <color indexed="10"/>
      <name val="Arial"/>
      <family val="0"/>
    </font>
    <font>
      <b/>
      <sz val="14"/>
      <color indexed="10"/>
      <name val="Arial"/>
      <family val="0"/>
    </font>
    <font>
      <sz val="10"/>
      <color indexed="57"/>
      <name val="Arial"/>
      <family val="0"/>
    </font>
    <font>
      <b/>
      <u val="single"/>
      <sz val="18"/>
      <color indexed="10"/>
      <name val="Arial"/>
      <family val="0"/>
    </font>
    <font>
      <sz val="10"/>
      <color indexed="10"/>
      <name val="Arial"/>
      <family val="0"/>
    </font>
    <font>
      <b/>
      <i/>
      <u val="single"/>
      <sz val="18"/>
      <color indexed="39"/>
      <name val="Apple Chancery"/>
      <family val="0"/>
    </font>
    <font>
      <b/>
      <u val="single"/>
      <sz val="14"/>
      <color indexed="10"/>
      <name val="Arial"/>
      <family val="0"/>
    </font>
    <font>
      <u val="single"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sz val="18"/>
      <color theme="3"/>
      <name val="Calibri Light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b/>
      <sz val="14"/>
      <color rgb="FF3366FF"/>
      <name val="Arial"/>
      <family val="0"/>
    </font>
    <font>
      <b/>
      <u val="single"/>
      <sz val="16"/>
      <color rgb="FFFF0000"/>
      <name val="Arial"/>
      <family val="0"/>
    </font>
    <font>
      <b/>
      <sz val="14"/>
      <color theme="5" tint="-0.24997000396251678"/>
      <name val="Arial"/>
      <family val="0"/>
    </font>
    <font>
      <b/>
      <sz val="14"/>
      <color rgb="FFFF0000"/>
      <name val="Arial"/>
      <family val="0"/>
    </font>
    <font>
      <sz val="10"/>
      <color theme="9" tint="0.39998000860214233"/>
      <name val="Arial"/>
      <family val="0"/>
    </font>
    <font>
      <b/>
      <u val="single"/>
      <sz val="18"/>
      <color rgb="FFFF0000"/>
      <name val="Arial"/>
      <family val="0"/>
    </font>
    <font>
      <sz val="10"/>
      <color rgb="FFFF0000"/>
      <name val="Arial"/>
      <family val="0"/>
    </font>
    <font>
      <b/>
      <i/>
      <u val="single"/>
      <sz val="18"/>
      <color rgb="FF0000FF"/>
      <name val="Apple Chancery"/>
      <family val="0"/>
    </font>
    <font>
      <b/>
      <u val="single"/>
      <sz val="14"/>
      <color rgb="FFFF0000"/>
      <name val="Arial"/>
      <family val="0"/>
    </font>
    <font>
      <u val="single"/>
      <sz val="10"/>
      <color rgb="FFFF0000"/>
      <name val="Arial"/>
      <family val="0"/>
    </font>
    <font>
      <b/>
      <u val="single"/>
      <sz val="10"/>
      <color rgb="FFFF0000"/>
      <name val="Arial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66" fillId="33" borderId="10" xfId="42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178" fontId="10" fillId="33" borderId="10" xfId="42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4" fontId="10" fillId="2" borderId="0" xfId="0" applyNumberFormat="1" applyFont="1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4" fontId="10" fillId="3" borderId="0" xfId="0" applyNumberFormat="1" applyFont="1" applyFill="1" applyAlignment="1" applyProtection="1">
      <alignment horizontal="center"/>
      <protection/>
    </xf>
    <xf numFmtId="14" fontId="10" fillId="7" borderId="0" xfId="0" applyNumberFormat="1" applyFont="1" applyFill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center" vertical="center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2" fillId="7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178" fontId="10" fillId="2" borderId="14" xfId="0" applyNumberFormat="1" applyFont="1" applyFill="1" applyBorder="1" applyAlignment="1" applyProtection="1">
      <alignment/>
      <protection/>
    </xf>
    <xf numFmtId="178" fontId="10" fillId="3" borderId="14" xfId="0" applyNumberFormat="1" applyFont="1" applyFill="1" applyBorder="1" applyAlignment="1" applyProtection="1">
      <alignment/>
      <protection/>
    </xf>
    <xf numFmtId="184" fontId="10" fillId="7" borderId="15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178" fontId="10" fillId="2" borderId="10" xfId="0" applyNumberFormat="1" applyFont="1" applyFill="1" applyBorder="1" applyAlignment="1" applyProtection="1">
      <alignment/>
      <protection/>
    </xf>
    <xf numFmtId="178" fontId="10" fillId="3" borderId="10" xfId="0" applyNumberFormat="1" applyFont="1" applyFill="1" applyBorder="1" applyAlignment="1" applyProtection="1">
      <alignment/>
      <protection/>
    </xf>
    <xf numFmtId="168" fontId="10" fillId="7" borderId="17" xfId="42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168" fontId="13" fillId="0" borderId="0" xfId="42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8" fontId="14" fillId="0" borderId="0" xfId="42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center" wrapText="1"/>
      <protection/>
    </xf>
    <xf numFmtId="0" fontId="73" fillId="0" borderId="0" xfId="0" applyFont="1" applyAlignment="1" applyProtection="1">
      <alignment/>
      <protection/>
    </xf>
    <xf numFmtId="168" fontId="10" fillId="0" borderId="0" xfId="42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" fontId="10" fillId="0" borderId="0" xfId="42" applyNumberFormat="1" applyFont="1" applyAlignment="1" applyProtection="1">
      <alignment horizontal="center"/>
      <protection/>
    </xf>
    <xf numFmtId="168" fontId="10" fillId="0" borderId="0" xfId="42" applyNumberFormat="1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8" fontId="17" fillId="0" borderId="0" xfId="42" applyNumberFormat="1" applyFont="1" applyAlignment="1" applyProtection="1">
      <alignment/>
      <protection/>
    </xf>
    <xf numFmtId="178" fontId="17" fillId="0" borderId="10" xfId="42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178" fontId="10" fillId="2" borderId="19" xfId="0" applyNumberFormat="1" applyFont="1" applyFill="1" applyBorder="1" applyAlignment="1" applyProtection="1">
      <alignment/>
      <protection/>
    </xf>
    <xf numFmtId="178" fontId="10" fillId="3" borderId="19" xfId="0" applyNumberFormat="1" applyFont="1" applyFill="1" applyBorder="1" applyAlignment="1" applyProtection="1">
      <alignment/>
      <protection/>
    </xf>
    <xf numFmtId="168" fontId="10" fillId="7" borderId="20" xfId="42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78" fontId="10" fillId="0" borderId="0" xfId="0" applyNumberFormat="1" applyFont="1" applyBorder="1" applyAlignment="1" applyProtection="1">
      <alignment/>
      <protection/>
    </xf>
    <xf numFmtId="168" fontId="10" fillId="0" borderId="0" xfId="42" applyNumberFormat="1" applyFont="1" applyBorder="1" applyAlignment="1" applyProtection="1">
      <alignment/>
      <protection/>
    </xf>
    <xf numFmtId="168" fontId="0" fillId="0" borderId="0" xfId="42" applyNumberFormat="1" applyFont="1" applyAlignment="1" applyProtection="1">
      <alignment/>
      <protection/>
    </xf>
    <xf numFmtId="168" fontId="1" fillId="0" borderId="0" xfId="42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9" fillId="0" borderId="0" xfId="42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center"/>
      <protection/>
    </xf>
    <xf numFmtId="168" fontId="16" fillId="0" borderId="0" xfId="42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168" fontId="69" fillId="0" borderId="0" xfId="42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72" fillId="0" borderId="0" xfId="42" applyNumberFormat="1" applyFont="1" applyAlignment="1" applyProtection="1">
      <alignment/>
      <protection/>
    </xf>
    <xf numFmtId="10" fontId="72" fillId="0" borderId="0" xfId="59" applyNumberFormat="1" applyFont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1" fontId="75" fillId="0" borderId="0" xfId="0" applyNumberFormat="1" applyFont="1" applyAlignment="1" applyProtection="1">
      <alignment horizontal="center"/>
      <protection/>
    </xf>
    <xf numFmtId="168" fontId="72" fillId="0" borderId="0" xfId="0" applyNumberFormat="1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6" fillId="34" borderId="21" xfId="0" applyFont="1" applyFill="1" applyBorder="1" applyAlignment="1" applyProtection="1">
      <alignment horizontal="center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2" fontId="2" fillId="34" borderId="22" xfId="0" applyNumberFormat="1" applyFont="1" applyFill="1" applyBorder="1" applyAlignment="1" applyProtection="1">
      <alignment horizontal="center"/>
      <protection/>
    </xf>
    <xf numFmtId="168" fontId="76" fillId="34" borderId="22" xfId="42" applyNumberFormat="1" applyFont="1" applyFill="1" applyBorder="1" applyAlignment="1" applyProtection="1">
      <alignment horizontal="center"/>
      <protection/>
    </xf>
    <xf numFmtId="2" fontId="2" fillId="34" borderId="22" xfId="0" applyNumberFormat="1" applyFont="1" applyFill="1" applyBorder="1" applyAlignment="1" applyProtection="1">
      <alignment/>
      <protection/>
    </xf>
    <xf numFmtId="2" fontId="2" fillId="34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/>
    </xf>
    <xf numFmtId="178" fontId="72" fillId="0" borderId="0" xfId="42" applyNumberFormat="1" applyFont="1" applyBorder="1" applyAlignment="1" applyProtection="1">
      <alignment/>
      <protection/>
    </xf>
    <xf numFmtId="168" fontId="0" fillId="0" borderId="0" xfId="42" applyNumberFormat="1" applyFont="1" applyBorder="1" applyAlignment="1" applyProtection="1">
      <alignment/>
      <protection/>
    </xf>
    <xf numFmtId="178" fontId="0" fillId="0" borderId="25" xfId="42" applyNumberFormat="1" applyFont="1" applyBorder="1" applyAlignment="1" applyProtection="1">
      <alignment/>
      <protection/>
    </xf>
    <xf numFmtId="168" fontId="72" fillId="0" borderId="0" xfId="42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178" fontId="0" fillId="0" borderId="0" xfId="42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 horizontal="center"/>
      <protection/>
    </xf>
    <xf numFmtId="168" fontId="77" fillId="0" borderId="22" xfId="42" applyNumberFormat="1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/>
      <protection/>
    </xf>
    <xf numFmtId="2" fontId="1" fillId="0" borderId="23" xfId="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 horizontal="center"/>
      <protection/>
    </xf>
    <xf numFmtId="184" fontId="72" fillId="0" borderId="0" xfId="44" applyNumberFormat="1" applyFont="1" applyBorder="1" applyAlignment="1" applyProtection="1">
      <alignment horizontal="center"/>
      <protection/>
    </xf>
    <xf numFmtId="184" fontId="0" fillId="0" borderId="0" xfId="44" applyNumberFormat="1" applyFont="1" applyBorder="1" applyAlignment="1" applyProtection="1">
      <alignment horizontal="center"/>
      <protection/>
    </xf>
    <xf numFmtId="184" fontId="0" fillId="0" borderId="25" xfId="44" applyNumberFormat="1" applyFont="1" applyBorder="1" applyAlignment="1" applyProtection="1">
      <alignment horizontal="center"/>
      <protection/>
    </xf>
    <xf numFmtId="168" fontId="72" fillId="0" borderId="0" xfId="42" applyNumberFormat="1" applyFont="1" applyBorder="1" applyAlignment="1" applyProtection="1">
      <alignment horizontal="center"/>
      <protection/>
    </xf>
    <xf numFmtId="168" fontId="0" fillId="0" borderId="0" xfId="42" applyNumberFormat="1" applyFont="1" applyBorder="1" applyAlignment="1" applyProtection="1">
      <alignment horizontal="center"/>
      <protection/>
    </xf>
    <xf numFmtId="168" fontId="0" fillId="0" borderId="25" xfId="42" applyNumberFormat="1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10" fontId="0" fillId="0" borderId="27" xfId="59" applyNumberFormat="1" applyFont="1" applyBorder="1" applyAlignment="1" applyProtection="1">
      <alignment/>
      <protection/>
    </xf>
    <xf numFmtId="168" fontId="72" fillId="0" borderId="27" xfId="42" applyNumberFormat="1" applyFont="1" applyBorder="1" applyAlignment="1" applyProtection="1">
      <alignment/>
      <protection/>
    </xf>
    <xf numFmtId="168" fontId="0" fillId="0" borderId="27" xfId="42" applyNumberFormat="1" applyFont="1" applyBorder="1" applyAlignment="1" applyProtection="1">
      <alignment/>
      <protection/>
    </xf>
    <xf numFmtId="178" fontId="0" fillId="0" borderId="28" xfId="42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2" fontId="2" fillId="0" borderId="22" xfId="0" applyNumberFormat="1" applyFont="1" applyBorder="1" applyAlignment="1" applyProtection="1">
      <alignment horizontal="center"/>
      <protection/>
    </xf>
    <xf numFmtId="168" fontId="76" fillId="0" borderId="22" xfId="42" applyNumberFormat="1" applyFont="1" applyBorder="1" applyAlignment="1" applyProtection="1">
      <alignment horizontal="center"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72" fillId="0" borderId="0" xfId="59" applyNumberFormat="1" applyFont="1" applyBorder="1" applyAlignment="1" applyProtection="1">
      <alignment/>
      <protection/>
    </xf>
    <xf numFmtId="168" fontId="0" fillId="0" borderId="25" xfId="42" applyNumberFormat="1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0" fontId="0" fillId="0" borderId="27" xfId="59" applyNumberFormat="1" applyFont="1" applyBorder="1" applyAlignment="1" applyProtection="1">
      <alignment horizontal="center"/>
      <protection/>
    </xf>
    <xf numFmtId="168" fontId="72" fillId="0" borderId="27" xfId="42" applyNumberFormat="1" applyFont="1" applyBorder="1" applyAlignment="1" applyProtection="1">
      <alignment horizontal="center"/>
      <protection/>
    </xf>
    <xf numFmtId="168" fontId="0" fillId="0" borderId="27" xfId="42" applyNumberFormat="1" applyFont="1" applyBorder="1" applyAlignment="1" applyProtection="1">
      <alignment horizontal="center"/>
      <protection/>
    </xf>
    <xf numFmtId="168" fontId="0" fillId="0" borderId="28" xfId="42" applyNumberFormat="1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8" fontId="72" fillId="0" borderId="27" xfId="59" applyNumberFormat="1" applyFont="1" applyBorder="1" applyAlignment="1" applyProtection="1">
      <alignment/>
      <protection/>
    </xf>
    <xf numFmtId="168" fontId="0" fillId="0" borderId="28" xfId="42" applyNumberFormat="1" applyFont="1" applyBorder="1" applyAlignment="1" applyProtection="1">
      <alignment/>
      <protection/>
    </xf>
    <xf numFmtId="165" fontId="0" fillId="0" borderId="0" xfId="59" applyNumberFormat="1" applyFont="1" applyAlignment="1" applyProtection="1">
      <alignment/>
      <protection/>
    </xf>
    <xf numFmtId="10" fontId="1" fillId="0" borderId="0" xfId="59" applyNumberFormat="1" applyFont="1" applyAlignment="1" applyProtection="1">
      <alignment/>
      <protection/>
    </xf>
    <xf numFmtId="165" fontId="1" fillId="0" borderId="0" xfId="59" applyNumberFormat="1" applyFont="1" applyAlignment="1" applyProtection="1">
      <alignment/>
      <protection/>
    </xf>
    <xf numFmtId="165" fontId="2" fillId="0" borderId="0" xfId="59" applyNumberFormat="1" applyFont="1" applyAlignment="1" applyProtection="1">
      <alignment/>
      <protection/>
    </xf>
    <xf numFmtId="10" fontId="0" fillId="0" borderId="0" xfId="59" applyNumberFormat="1" applyFont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168" fontId="0" fillId="0" borderId="0" xfId="42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8" fontId="76" fillId="0" borderId="0" xfId="42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168" fontId="2" fillId="0" borderId="0" xfId="4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8" fontId="72" fillId="0" borderId="0" xfId="42" applyNumberFormat="1" applyFont="1" applyAlignment="1" applyProtection="1">
      <alignment/>
      <protection/>
    </xf>
    <xf numFmtId="178" fontId="0" fillId="0" borderId="0" xfId="42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 locked="0"/>
    </xf>
    <xf numFmtId="10" fontId="72" fillId="0" borderId="0" xfId="59" applyNumberFormat="1" applyFont="1" applyAlignment="1" applyProtection="1">
      <alignment/>
      <protection locked="0"/>
    </xf>
    <xf numFmtId="2" fontId="11" fillId="33" borderId="10" xfId="0" applyNumberFormat="1" applyFont="1" applyFill="1" applyBorder="1" applyAlignment="1" applyProtection="1">
      <alignment horizontal="center" vertical="center"/>
      <protection/>
    </xf>
    <xf numFmtId="2" fontId="9" fillId="33" borderId="10" xfId="42" applyNumberFormat="1" applyFont="1" applyFill="1" applyBorder="1" applyAlignment="1" applyProtection="1">
      <alignment horizontal="center" vertical="center"/>
      <protection locked="0"/>
    </xf>
    <xf numFmtId="2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right" wrapText="1"/>
      <protection/>
    </xf>
    <xf numFmtId="0" fontId="0" fillId="0" borderId="30" xfId="0" applyBorder="1" applyAlignment="1" applyProtection="1">
      <alignment horizontal="right" wrapText="1"/>
      <protection/>
    </xf>
    <xf numFmtId="0" fontId="0" fillId="0" borderId="31" xfId="0" applyBorder="1" applyAlignment="1" applyProtection="1">
      <alignment horizontal="right" wrapText="1"/>
      <protection/>
    </xf>
    <xf numFmtId="0" fontId="1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u val="single"/>
        <color indexed="14"/>
      </font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/>
        <i/>
        <u val="single"/>
        <color rgb="FFF20884"/>
      </font>
      <fill>
        <patternFill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B310"/>
  <sheetViews>
    <sheetView tabSelected="1" workbookViewId="0" topLeftCell="A1">
      <selection activeCell="J11" sqref="J11"/>
    </sheetView>
  </sheetViews>
  <sheetFormatPr defaultColWidth="8.8515625" defaultRowHeight="12.75"/>
  <cols>
    <col min="1" max="1" width="4.28125" style="5" customWidth="1"/>
    <col min="2" max="2" width="10.7109375" style="5" customWidth="1"/>
    <col min="3" max="4" width="8.421875" style="5" customWidth="1"/>
    <col min="5" max="5" width="11.00390625" style="5" customWidth="1"/>
    <col min="6" max="6" width="11.421875" style="5" customWidth="1"/>
    <col min="7" max="7" width="12.7109375" style="5" customWidth="1"/>
    <col min="8" max="8" width="15.421875" style="5" customWidth="1"/>
    <col min="9" max="9" width="8.421875" style="5" customWidth="1"/>
    <col min="10" max="10" width="11.8515625" style="5" customWidth="1"/>
    <col min="11" max="11" width="10.00390625" style="5" customWidth="1"/>
    <col min="12" max="13" width="8.421875" style="5" customWidth="1"/>
    <col min="14" max="14" width="11.00390625" style="5" customWidth="1"/>
    <col min="15" max="15" width="9.421875" style="5" customWidth="1"/>
    <col min="16" max="16" width="10.7109375" style="5" customWidth="1"/>
    <col min="17" max="17" width="11.00390625" style="5" customWidth="1"/>
    <col min="18" max="18" width="11.7109375" style="5" customWidth="1"/>
    <col min="19" max="20" width="8.7109375" style="5" bestFit="1" customWidth="1"/>
    <col min="21" max="21" width="9.421875" style="5" customWidth="1"/>
    <col min="22" max="22" width="9.7109375" style="5" customWidth="1"/>
    <col min="23" max="24" width="7.8515625" style="5" customWidth="1"/>
    <col min="25" max="28" width="5.7109375" style="5" customWidth="1"/>
    <col min="29" max="16384" width="8.8515625" style="5" customWidth="1"/>
  </cols>
  <sheetData>
    <row r="1" ht="27" customHeight="1">
      <c r="B1" s="4" t="s">
        <v>68</v>
      </c>
    </row>
    <row r="2" spans="2:14" ht="18" customHeight="1">
      <c r="B2" s="4"/>
      <c r="C2" s="6" t="s">
        <v>64</v>
      </c>
      <c r="M2" s="7" t="s">
        <v>65</v>
      </c>
      <c r="N2" s="8"/>
    </row>
    <row r="3" spans="2:13" s="8" customFormat="1" ht="16.5">
      <c r="B3" s="9" t="s">
        <v>63</v>
      </c>
      <c r="M3" s="7" t="s">
        <v>67</v>
      </c>
    </row>
    <row r="4" spans="3:13" s="8" customFormat="1" ht="16.5">
      <c r="C4" s="8" t="s">
        <v>52</v>
      </c>
      <c r="M4" s="7" t="s">
        <v>66</v>
      </c>
    </row>
    <row r="5" s="8" customFormat="1" ht="16.5">
      <c r="C5" s="8" t="s">
        <v>54</v>
      </c>
    </row>
    <row r="6" spans="3:18" s="8" customFormat="1" ht="21">
      <c r="C6" s="8" t="s">
        <v>53</v>
      </c>
      <c r="M6" s="10"/>
      <c r="N6" s="11" t="s">
        <v>49</v>
      </c>
      <c r="O6" s="11"/>
      <c r="P6" s="11"/>
      <c r="Q6" s="5"/>
      <c r="R6" s="5"/>
    </row>
    <row r="7" spans="2:19" s="8" customFormat="1" ht="16.5">
      <c r="B7" s="8" t="s">
        <v>55</v>
      </c>
      <c r="E7" s="12" t="s">
        <v>56</v>
      </c>
      <c r="M7" s="8" t="s">
        <v>30</v>
      </c>
      <c r="N7" s="13"/>
      <c r="O7" s="13"/>
      <c r="P7" s="14">
        <v>40558</v>
      </c>
      <c r="Q7" s="13"/>
      <c r="R7" s="13"/>
      <c r="S7" s="15"/>
    </row>
    <row r="8" spans="4:19" s="8" customFormat="1" ht="18" thickBot="1">
      <c r="D8" s="8" t="s">
        <v>69</v>
      </c>
      <c r="E8" s="12" t="s">
        <v>58</v>
      </c>
      <c r="M8" s="8" t="s">
        <v>31</v>
      </c>
      <c r="N8" s="13"/>
      <c r="O8" s="13"/>
      <c r="P8" s="16"/>
      <c r="Q8" s="17">
        <v>40558</v>
      </c>
      <c r="R8" s="18">
        <v>41275</v>
      </c>
      <c r="S8" s="15"/>
    </row>
    <row r="9" spans="14:19" ht="18" thickBot="1">
      <c r="N9" s="19" t="s">
        <v>6</v>
      </c>
      <c r="O9" s="20" t="s">
        <v>0</v>
      </c>
      <c r="P9" s="21" t="s">
        <v>29</v>
      </c>
      <c r="Q9" s="22" t="s">
        <v>28</v>
      </c>
      <c r="R9" s="23" t="s">
        <v>27</v>
      </c>
      <c r="S9" s="15"/>
    </row>
    <row r="10" spans="2:19" ht="21" customHeight="1">
      <c r="B10" s="24" t="s">
        <v>77</v>
      </c>
      <c r="C10" s="25"/>
      <c r="D10" s="26"/>
      <c r="E10" s="26"/>
      <c r="M10" s="10"/>
      <c r="N10" s="27">
        <f aca="true" t="shared" si="0" ref="N10:N25">+C45</f>
        <v>2017</v>
      </c>
      <c r="O10" s="28">
        <f aca="true" t="shared" si="1" ref="O10:O25">+D45</f>
        <v>55</v>
      </c>
      <c r="P10" s="29">
        <f aca="true" t="shared" si="2" ref="P10:P25">+G45</f>
        <v>22825.44</v>
      </c>
      <c r="Q10" s="30">
        <f aca="true" t="shared" si="3" ref="Q10:Q25">+G66</f>
        <v>5274.5712</v>
      </c>
      <c r="R10" s="31">
        <f aca="true" t="shared" si="4" ref="R10:R25">+P57</f>
        <v>4696.536</v>
      </c>
      <c r="S10" s="15"/>
    </row>
    <row r="11" spans="2:24" ht="22.5" customHeight="1">
      <c r="B11" s="32"/>
      <c r="C11" s="33" t="s">
        <v>32</v>
      </c>
      <c r="D11" s="34"/>
      <c r="E11" s="34"/>
      <c r="F11" s="34"/>
      <c r="G11" s="34"/>
      <c r="M11" s="10"/>
      <c r="N11" s="35">
        <f t="shared" si="0"/>
        <v>2018</v>
      </c>
      <c r="O11" s="36">
        <f t="shared" si="1"/>
        <v>56</v>
      </c>
      <c r="P11" s="37">
        <f t="shared" si="2"/>
        <v>25629.224639999993</v>
      </c>
      <c r="Q11" s="38">
        <f t="shared" si="3"/>
        <v>12499.176853333334</v>
      </c>
      <c r="R11" s="39">
        <f t="shared" si="4"/>
        <v>11275.03066666667</v>
      </c>
      <c r="S11" s="15"/>
      <c r="U11" s="40"/>
      <c r="V11" s="40"/>
      <c r="W11" s="40"/>
      <c r="X11" s="40"/>
    </row>
    <row r="12" spans="2:24" ht="19.5">
      <c r="B12" s="41" t="s">
        <v>3</v>
      </c>
      <c r="C12" s="42"/>
      <c r="D12" s="43"/>
      <c r="E12" s="43"/>
      <c r="F12" s="44" t="s">
        <v>5</v>
      </c>
      <c r="G12" s="41" t="s">
        <v>43</v>
      </c>
      <c r="M12" s="10"/>
      <c r="N12" s="35">
        <f t="shared" si="0"/>
        <v>2019</v>
      </c>
      <c r="O12" s="36">
        <f t="shared" si="1"/>
        <v>57</v>
      </c>
      <c r="P12" s="37">
        <f t="shared" si="2"/>
        <v>27788.52079999999</v>
      </c>
      <c r="Q12" s="38">
        <f t="shared" si="3"/>
        <v>21352.32</v>
      </c>
      <c r="R12" s="39">
        <f t="shared" si="4"/>
        <v>19411.2</v>
      </c>
      <c r="S12" s="15"/>
      <c r="U12" s="40"/>
      <c r="V12" s="45"/>
      <c r="W12" s="45"/>
      <c r="X12" s="40"/>
    </row>
    <row r="13" spans="2:28" ht="28.5">
      <c r="B13" s="8" t="s">
        <v>38</v>
      </c>
      <c r="C13" s="42"/>
      <c r="D13" s="43"/>
      <c r="E13" s="43"/>
      <c r="F13" s="1">
        <v>2017</v>
      </c>
      <c r="G13" s="46"/>
      <c r="H13" s="8"/>
      <c r="M13" s="10"/>
      <c r="N13" s="35">
        <f t="shared" si="0"/>
        <v>2020</v>
      </c>
      <c r="O13" s="36">
        <f t="shared" si="1"/>
        <v>58</v>
      </c>
      <c r="P13" s="37">
        <f t="shared" si="2"/>
        <v>30028.85591999999</v>
      </c>
      <c r="Q13" s="38">
        <f t="shared" si="3"/>
        <v>24127.389719999996</v>
      </c>
      <c r="R13" s="39">
        <f t="shared" si="4"/>
        <v>21958.944</v>
      </c>
      <c r="S13" s="15"/>
      <c r="Y13" s="40"/>
      <c r="Z13" s="40"/>
      <c r="AA13" s="40"/>
      <c r="AB13" s="40"/>
    </row>
    <row r="14" spans="2:28" ht="28.5">
      <c r="B14" s="8" t="s">
        <v>59</v>
      </c>
      <c r="C14" s="42"/>
      <c r="D14" s="43"/>
      <c r="E14" s="43"/>
      <c r="F14" s="157">
        <v>1999</v>
      </c>
      <c r="G14" s="46"/>
      <c r="M14" s="10"/>
      <c r="N14" s="35">
        <f t="shared" si="0"/>
        <v>2021</v>
      </c>
      <c r="O14" s="36">
        <f t="shared" si="1"/>
        <v>59</v>
      </c>
      <c r="P14" s="37">
        <f t="shared" si="2"/>
        <v>32350.23</v>
      </c>
      <c r="Q14" s="38">
        <f t="shared" si="3"/>
        <v>26944.147119999998</v>
      </c>
      <c r="R14" s="39">
        <f t="shared" si="4"/>
        <v>24442.396</v>
      </c>
      <c r="S14" s="15"/>
      <c r="Y14" s="40"/>
      <c r="Z14" s="40"/>
      <c r="AA14" s="40"/>
      <c r="AB14" s="40"/>
    </row>
    <row r="15" spans="2:28" ht="39.75" customHeight="1">
      <c r="B15" s="165" t="s">
        <v>42</v>
      </c>
      <c r="C15" s="166"/>
      <c r="D15" s="166"/>
      <c r="E15" s="43"/>
      <c r="F15" s="2">
        <v>55</v>
      </c>
      <c r="G15" s="47" t="s">
        <v>72</v>
      </c>
      <c r="H15" s="162" t="s">
        <v>61</v>
      </c>
      <c r="I15" s="163"/>
      <c r="J15" s="164"/>
      <c r="K15" s="48"/>
      <c r="M15" s="10"/>
      <c r="N15" s="35">
        <f t="shared" si="0"/>
        <v>2022</v>
      </c>
      <c r="O15" s="36">
        <f t="shared" si="1"/>
        <v>60</v>
      </c>
      <c r="P15" s="37">
        <f t="shared" si="2"/>
        <v>34782.70587999999</v>
      </c>
      <c r="Q15" s="38">
        <f t="shared" si="3"/>
        <v>30062.84</v>
      </c>
      <c r="R15" s="39">
        <f t="shared" si="4"/>
        <v>27056.556</v>
      </c>
      <c r="S15" s="15"/>
      <c r="Y15" s="40"/>
      <c r="Z15" s="40"/>
      <c r="AA15" s="40"/>
      <c r="AB15" s="40"/>
    </row>
    <row r="16" spans="2:28" ht="51.75" customHeight="1">
      <c r="B16" s="41" t="s">
        <v>44</v>
      </c>
      <c r="C16" s="42"/>
      <c r="D16" s="43"/>
      <c r="E16" s="43"/>
      <c r="F16" s="2">
        <v>18</v>
      </c>
      <c r="G16" s="47" t="s">
        <v>73</v>
      </c>
      <c r="H16" s="162" t="s">
        <v>60</v>
      </c>
      <c r="I16" s="163"/>
      <c r="J16" s="164"/>
      <c r="M16" s="10"/>
      <c r="N16" s="35">
        <f t="shared" si="0"/>
        <v>2023</v>
      </c>
      <c r="O16" s="36">
        <f t="shared" si="1"/>
        <v>61</v>
      </c>
      <c r="P16" s="37">
        <f t="shared" si="2"/>
        <v>37267.46495999998</v>
      </c>
      <c r="Q16" s="38">
        <f t="shared" si="3"/>
        <v>33471.70464</v>
      </c>
      <c r="R16" s="39">
        <f t="shared" si="4"/>
        <v>29801.423999999995</v>
      </c>
      <c r="S16" s="15"/>
      <c r="Y16" s="40"/>
      <c r="Z16" s="40"/>
      <c r="AA16" s="40"/>
      <c r="AB16" s="40"/>
    </row>
    <row r="17" spans="2:28" ht="16.5">
      <c r="B17" s="43" t="s">
        <v>71</v>
      </c>
      <c r="C17" s="42"/>
      <c r="D17" s="43"/>
      <c r="E17" s="49">
        <f>+F13</f>
        <v>2017</v>
      </c>
      <c r="F17" s="3">
        <v>65000</v>
      </c>
      <c r="H17" s="50" t="s">
        <v>70</v>
      </c>
      <c r="M17" s="10"/>
      <c r="N17" s="35">
        <f t="shared" si="0"/>
        <v>2024</v>
      </c>
      <c r="O17" s="36">
        <f t="shared" si="1"/>
        <v>62</v>
      </c>
      <c r="P17" s="37">
        <f t="shared" si="2"/>
        <v>39833.262999999984</v>
      </c>
      <c r="Q17" s="38">
        <f t="shared" si="3"/>
        <v>37121.072</v>
      </c>
      <c r="R17" s="39">
        <f t="shared" si="4"/>
        <v>32677</v>
      </c>
      <c r="S17" s="15"/>
      <c r="Y17" s="40"/>
      <c r="Z17" s="40"/>
      <c r="AA17" s="40"/>
      <c r="AB17" s="40"/>
    </row>
    <row r="18" spans="2:28" ht="16.5">
      <c r="B18" s="43"/>
      <c r="C18" s="42" t="s">
        <v>50</v>
      </c>
      <c r="D18" s="43"/>
      <c r="E18" s="49">
        <f>+F13-1</f>
        <v>2016</v>
      </c>
      <c r="F18" s="3">
        <v>0</v>
      </c>
      <c r="H18" s="50" t="s">
        <v>36</v>
      </c>
      <c r="M18" s="10"/>
      <c r="N18" s="35">
        <f t="shared" si="0"/>
        <v>2025</v>
      </c>
      <c r="O18" s="36">
        <f t="shared" si="1"/>
        <v>63</v>
      </c>
      <c r="P18" s="37">
        <f t="shared" si="2"/>
        <v>42480.1</v>
      </c>
      <c r="Q18" s="38">
        <f t="shared" si="3"/>
        <v>41086.752720000004</v>
      </c>
      <c r="R18" s="39">
        <f t="shared" si="4"/>
        <v>35683.284</v>
      </c>
      <c r="S18" s="15"/>
      <c r="Y18" s="40"/>
      <c r="Z18" s="40"/>
      <c r="AA18" s="40"/>
      <c r="AB18" s="40"/>
    </row>
    <row r="19" spans="2:28" ht="16.5">
      <c r="B19" s="43"/>
      <c r="C19" s="42" t="s">
        <v>51</v>
      </c>
      <c r="D19" s="43"/>
      <c r="E19" s="49">
        <f>+E18-1</f>
        <v>2015</v>
      </c>
      <c r="F19" s="3">
        <v>0</v>
      </c>
      <c r="H19" s="50" t="s">
        <v>37</v>
      </c>
      <c r="M19" s="10"/>
      <c r="N19" s="35">
        <f t="shared" si="0"/>
        <v>2026</v>
      </c>
      <c r="O19" s="36">
        <f t="shared" si="1"/>
        <v>64</v>
      </c>
      <c r="P19" s="37">
        <f t="shared" si="2"/>
        <v>44113.95</v>
      </c>
      <c r="Q19" s="38">
        <f t="shared" si="3"/>
        <v>42667.01244</v>
      </c>
      <c r="R19" s="39">
        <f t="shared" si="4"/>
        <v>38820.276</v>
      </c>
      <c r="S19" s="15"/>
      <c r="Y19" s="40"/>
      <c r="Z19" s="40"/>
      <c r="AA19" s="40"/>
      <c r="AB19" s="40"/>
    </row>
    <row r="20" spans="2:28" ht="16.5">
      <c r="B20" s="43" t="s">
        <v>22</v>
      </c>
      <c r="C20" s="42"/>
      <c r="D20" s="43"/>
      <c r="E20" s="43"/>
      <c r="F20" s="3"/>
      <c r="G20" s="50" t="s">
        <v>74</v>
      </c>
      <c r="M20" s="10"/>
      <c r="N20" s="35">
        <f t="shared" si="0"/>
        <v>2027</v>
      </c>
      <c r="O20" s="36">
        <f t="shared" si="1"/>
        <v>65</v>
      </c>
      <c r="P20" s="37">
        <f t="shared" si="2"/>
        <v>45747.8</v>
      </c>
      <c r="Q20" s="38">
        <f t="shared" si="3"/>
        <v>44247.27216</v>
      </c>
      <c r="R20" s="39">
        <f t="shared" si="4"/>
        <v>42087.976</v>
      </c>
      <c r="S20" s="15"/>
      <c r="Y20" s="40"/>
      <c r="Z20" s="40"/>
      <c r="AA20" s="40"/>
      <c r="AB20" s="40"/>
    </row>
    <row r="21" spans="2:28" ht="16.5">
      <c r="B21" s="43"/>
      <c r="C21" s="42"/>
      <c r="D21" s="43"/>
      <c r="E21" s="43"/>
      <c r="F21" s="43"/>
      <c r="G21" s="50"/>
      <c r="H21" s="8" t="s">
        <v>75</v>
      </c>
      <c r="M21" s="10"/>
      <c r="N21" s="35">
        <f t="shared" si="0"/>
        <v>2028</v>
      </c>
      <c r="O21" s="36">
        <f t="shared" si="1"/>
        <v>66</v>
      </c>
      <c r="P21" s="37">
        <f t="shared" si="2"/>
        <v>47381.65000000001</v>
      </c>
      <c r="Q21" s="38">
        <f t="shared" si="3"/>
        <v>45827.53188</v>
      </c>
      <c r="R21" s="39">
        <f t="shared" si="4"/>
        <v>39800.586</v>
      </c>
      <c r="S21" s="15"/>
      <c r="Y21" s="40"/>
      <c r="Z21" s="40"/>
      <c r="AA21" s="40"/>
      <c r="AB21" s="40"/>
    </row>
    <row r="22" spans="4:28" ht="16.5">
      <c r="D22" s="51" t="s">
        <v>76</v>
      </c>
      <c r="M22" s="10"/>
      <c r="N22" s="35">
        <f t="shared" si="0"/>
        <v>2029</v>
      </c>
      <c r="O22" s="36">
        <f t="shared" si="1"/>
        <v>67</v>
      </c>
      <c r="P22" s="37">
        <f t="shared" si="2"/>
        <v>49015.5</v>
      </c>
      <c r="Q22" s="38">
        <f t="shared" si="3"/>
        <v>47407.791600000004</v>
      </c>
      <c r="R22" s="39">
        <f t="shared" si="4"/>
        <v>49015.5</v>
      </c>
      <c r="S22" s="15"/>
      <c r="Y22" s="40"/>
      <c r="Z22" s="40"/>
      <c r="AA22" s="40"/>
      <c r="AB22" s="40"/>
    </row>
    <row r="23" spans="2:28" ht="16.5">
      <c r="B23" s="52" t="s">
        <v>62</v>
      </c>
      <c r="C23" s="42"/>
      <c r="D23" s="43"/>
      <c r="E23" s="43"/>
      <c r="F23" s="43"/>
      <c r="M23" s="10"/>
      <c r="N23" s="35">
        <f t="shared" si="0"/>
        <v>2030</v>
      </c>
      <c r="O23" s="36">
        <f t="shared" si="1"/>
        <v>68</v>
      </c>
      <c r="P23" s="37">
        <f t="shared" si="2"/>
        <v>50649.35</v>
      </c>
      <c r="Q23" s="38">
        <f t="shared" si="3"/>
        <v>48988.05132</v>
      </c>
      <c r="R23" s="39">
        <f t="shared" si="4"/>
        <v>50649.35</v>
      </c>
      <c r="S23" s="15"/>
      <c r="Y23" s="40"/>
      <c r="Z23" s="40"/>
      <c r="AA23" s="40"/>
      <c r="AB23" s="40"/>
    </row>
    <row r="24" spans="2:28" ht="16.5">
      <c r="B24" s="52" t="s">
        <v>39</v>
      </c>
      <c r="C24" s="53"/>
      <c r="E24" s="54">
        <f>+C142</f>
        <v>22825.44</v>
      </c>
      <c r="F24" s="13" t="str">
        <f>IF(F14&gt;2010,"Not Applicable"," ")</f>
        <v> </v>
      </c>
      <c r="M24" s="10"/>
      <c r="N24" s="35">
        <f t="shared" si="0"/>
        <v>2031</v>
      </c>
      <c r="O24" s="36">
        <f t="shared" si="1"/>
        <v>69</v>
      </c>
      <c r="P24" s="37">
        <f t="shared" si="2"/>
        <v>52283.2</v>
      </c>
      <c r="Q24" s="38">
        <f t="shared" si="3"/>
        <v>50568.31104</v>
      </c>
      <c r="R24" s="39">
        <f t="shared" si="4"/>
        <v>52283.2</v>
      </c>
      <c r="S24" s="15"/>
      <c r="Y24" s="40"/>
      <c r="Z24" s="40"/>
      <c r="AA24" s="40"/>
      <c r="AB24" s="40"/>
    </row>
    <row r="25" spans="2:28" ht="18" thickBot="1">
      <c r="B25" s="52" t="s">
        <v>48</v>
      </c>
      <c r="C25" s="53"/>
      <c r="E25" s="54">
        <f>+Q10</f>
        <v>5274.5712</v>
      </c>
      <c r="F25" s="13" t="str">
        <f>IF(F14&lt;2011,"Not Applicable"," ")</f>
        <v>Not Applicable</v>
      </c>
      <c r="M25" s="10"/>
      <c r="N25" s="55">
        <f t="shared" si="0"/>
        <v>2032</v>
      </c>
      <c r="O25" s="56">
        <f t="shared" si="1"/>
        <v>70</v>
      </c>
      <c r="P25" s="57">
        <f t="shared" si="2"/>
        <v>53917.05</v>
      </c>
      <c r="Q25" s="58">
        <f t="shared" si="3"/>
        <v>52148.570759999995</v>
      </c>
      <c r="R25" s="59">
        <f t="shared" si="4"/>
        <v>53917.05</v>
      </c>
      <c r="S25" s="15"/>
      <c r="Y25" s="40"/>
      <c r="Z25" s="40"/>
      <c r="AA25" s="40"/>
      <c r="AB25" s="40"/>
    </row>
    <row r="26" spans="2:28" ht="16.5">
      <c r="B26" s="52" t="s">
        <v>40</v>
      </c>
      <c r="C26" s="42"/>
      <c r="D26" s="43"/>
      <c r="E26" s="54">
        <f>+R10</f>
        <v>4696.536</v>
      </c>
      <c r="F26" s="13" t="str">
        <f>IF(F14&lt;2012,"Not Applicable"," ")</f>
        <v>Not Applicable</v>
      </c>
      <c r="M26" s="10"/>
      <c r="S26" s="15"/>
      <c r="Y26" s="40"/>
      <c r="Z26" s="40"/>
      <c r="AA26" s="40"/>
      <c r="AB26" s="40"/>
    </row>
    <row r="27" spans="2:28" ht="16.5">
      <c r="B27" s="43"/>
      <c r="C27" s="8" t="s">
        <v>57</v>
      </c>
      <c r="D27" s="43"/>
      <c r="M27" s="10"/>
      <c r="N27" s="60"/>
      <c r="O27" s="60"/>
      <c r="P27" s="60"/>
      <c r="Q27" s="61"/>
      <c r="R27" s="62"/>
      <c r="S27" s="15"/>
      <c r="Y27" s="40"/>
      <c r="Z27" s="40"/>
      <c r="AA27" s="40"/>
      <c r="AB27" s="40"/>
    </row>
    <row r="28" spans="3:28" ht="12">
      <c r="C28" s="63"/>
      <c r="G28" s="64"/>
      <c r="Y28" s="40"/>
      <c r="Z28" s="40"/>
      <c r="AB28" s="40"/>
    </row>
    <row r="29" spans="3:22" ht="15">
      <c r="C29" s="63"/>
      <c r="D29" s="65" t="s">
        <v>10</v>
      </c>
      <c r="G29" s="66">
        <f>+F13+1</f>
        <v>2018</v>
      </c>
      <c r="H29" s="67">
        <f>+G29+1</f>
        <v>2019</v>
      </c>
      <c r="I29" s="67">
        <f aca="true" t="shared" si="5" ref="I29:S29">+H29+1</f>
        <v>2020</v>
      </c>
      <c r="J29" s="67">
        <f t="shared" si="5"/>
        <v>2021</v>
      </c>
      <c r="K29" s="67">
        <f t="shared" si="5"/>
        <v>2022</v>
      </c>
      <c r="L29" s="67">
        <f t="shared" si="5"/>
        <v>2023</v>
      </c>
      <c r="M29" s="67">
        <f t="shared" si="5"/>
        <v>2024</v>
      </c>
      <c r="N29" s="67">
        <f>+M29+1</f>
        <v>2025</v>
      </c>
      <c r="O29" s="67">
        <f t="shared" si="5"/>
        <v>2026</v>
      </c>
      <c r="P29" s="67">
        <f t="shared" si="5"/>
        <v>2027</v>
      </c>
      <c r="Q29" s="67">
        <f t="shared" si="5"/>
        <v>2028</v>
      </c>
      <c r="R29" s="67">
        <f t="shared" si="5"/>
        <v>2029</v>
      </c>
      <c r="S29" s="67">
        <f t="shared" si="5"/>
        <v>2030</v>
      </c>
      <c r="T29" s="67">
        <f>+S29+1</f>
        <v>2031</v>
      </c>
      <c r="U29" s="67">
        <f>+T29+1</f>
        <v>2032</v>
      </c>
      <c r="V29" s="67">
        <f>+U29+1</f>
        <v>2033</v>
      </c>
    </row>
    <row r="30" spans="1:22" s="70" customFormat="1" ht="19.5" customHeight="1">
      <c r="A30" s="68" t="s">
        <v>35</v>
      </c>
      <c r="B30" s="68"/>
      <c r="C30" s="69"/>
      <c r="G30" s="160">
        <v>3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59">
        <v>0</v>
      </c>
      <c r="V30" s="159">
        <v>0</v>
      </c>
    </row>
    <row r="31" spans="2:8" ht="16.5">
      <c r="B31" s="8"/>
      <c r="C31" s="13" t="s">
        <v>33</v>
      </c>
      <c r="D31" s="65"/>
      <c r="F31" s="71" t="s">
        <v>34</v>
      </c>
      <c r="G31" s="32"/>
      <c r="H31" s="32"/>
    </row>
    <row r="32" spans="2:22" ht="15">
      <c r="B32" s="72"/>
      <c r="C32" s="73"/>
      <c r="D32" s="34"/>
      <c r="E32" s="34" t="s">
        <v>47</v>
      </c>
      <c r="F32" s="34"/>
      <c r="G32" s="158">
        <f aca="true" t="shared" si="6" ref="G32:V32">+G30/100</f>
        <v>0.03</v>
      </c>
      <c r="H32" s="158">
        <f t="shared" si="6"/>
        <v>0</v>
      </c>
      <c r="I32" s="158">
        <f t="shared" si="6"/>
        <v>0</v>
      </c>
      <c r="J32" s="158">
        <f t="shared" si="6"/>
        <v>0</v>
      </c>
      <c r="K32" s="158">
        <f t="shared" si="6"/>
        <v>0</v>
      </c>
      <c r="L32" s="158">
        <f t="shared" si="6"/>
        <v>0</v>
      </c>
      <c r="M32" s="158">
        <f t="shared" si="6"/>
        <v>0</v>
      </c>
      <c r="N32" s="158">
        <f t="shared" si="6"/>
        <v>0</v>
      </c>
      <c r="O32" s="158">
        <f t="shared" si="6"/>
        <v>0</v>
      </c>
      <c r="P32" s="158">
        <f t="shared" si="6"/>
        <v>0</v>
      </c>
      <c r="Q32" s="158">
        <f t="shared" si="6"/>
        <v>0</v>
      </c>
      <c r="R32" s="158">
        <f t="shared" si="6"/>
        <v>0</v>
      </c>
      <c r="S32" s="158">
        <f t="shared" si="6"/>
        <v>0</v>
      </c>
      <c r="T32" s="158">
        <f t="shared" si="6"/>
        <v>0</v>
      </c>
      <c r="U32" s="74">
        <f t="shared" si="6"/>
        <v>0</v>
      </c>
      <c r="V32" s="74">
        <f t="shared" si="6"/>
        <v>0</v>
      </c>
    </row>
    <row r="33" spans="2:22" ht="7.5" customHeight="1">
      <c r="B33" s="72"/>
      <c r="C33" s="73"/>
      <c r="D33" s="34"/>
      <c r="E33" s="34"/>
      <c r="F33" s="3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3:22" ht="12">
      <c r="C34" s="73"/>
      <c r="D34" s="34"/>
      <c r="E34" s="34"/>
      <c r="F34" s="75">
        <f>+F13</f>
        <v>2017</v>
      </c>
      <c r="G34" s="76">
        <f aca="true" t="shared" si="7" ref="G34:V34">+G29</f>
        <v>2018</v>
      </c>
      <c r="H34" s="76">
        <f t="shared" si="7"/>
        <v>2019</v>
      </c>
      <c r="I34" s="76">
        <f t="shared" si="7"/>
        <v>2020</v>
      </c>
      <c r="J34" s="76">
        <f t="shared" si="7"/>
        <v>2021</v>
      </c>
      <c r="K34" s="76">
        <f t="shared" si="7"/>
        <v>2022</v>
      </c>
      <c r="L34" s="76">
        <f t="shared" si="7"/>
        <v>2023</v>
      </c>
      <c r="M34" s="76">
        <f t="shared" si="7"/>
        <v>2024</v>
      </c>
      <c r="N34" s="76">
        <f t="shared" si="7"/>
        <v>2025</v>
      </c>
      <c r="O34" s="76">
        <f t="shared" si="7"/>
        <v>2026</v>
      </c>
      <c r="P34" s="76">
        <f t="shared" si="7"/>
        <v>2027</v>
      </c>
      <c r="Q34" s="76">
        <f t="shared" si="7"/>
        <v>2028</v>
      </c>
      <c r="R34" s="76">
        <f t="shared" si="7"/>
        <v>2029</v>
      </c>
      <c r="S34" s="76">
        <f t="shared" si="7"/>
        <v>2030</v>
      </c>
      <c r="T34" s="76">
        <f t="shared" si="7"/>
        <v>2031</v>
      </c>
      <c r="U34" s="76">
        <f t="shared" si="7"/>
        <v>2032</v>
      </c>
      <c r="V34" s="76">
        <f t="shared" si="7"/>
        <v>2033</v>
      </c>
    </row>
    <row r="35" spans="3:22" ht="12">
      <c r="C35" s="73" t="s">
        <v>46</v>
      </c>
      <c r="D35" s="34"/>
      <c r="E35" s="34"/>
      <c r="F35" s="77">
        <f>MAX(F36,F37)</f>
        <v>65000</v>
      </c>
      <c r="G35" s="77">
        <f aca="true" t="shared" si="8" ref="G35:S35">MAX(G36,G37)</f>
        <v>66950</v>
      </c>
      <c r="H35" s="77">
        <f t="shared" si="8"/>
        <v>66950</v>
      </c>
      <c r="I35" s="77">
        <f t="shared" si="8"/>
        <v>66950</v>
      </c>
      <c r="J35" s="77">
        <f t="shared" si="8"/>
        <v>66950</v>
      </c>
      <c r="K35" s="77">
        <f t="shared" si="8"/>
        <v>66950</v>
      </c>
      <c r="L35" s="77">
        <f t="shared" si="8"/>
        <v>66950</v>
      </c>
      <c r="M35" s="77">
        <f t="shared" si="8"/>
        <v>66950</v>
      </c>
      <c r="N35" s="77">
        <f t="shared" si="8"/>
        <v>66950</v>
      </c>
      <c r="O35" s="77">
        <f t="shared" si="8"/>
        <v>66950</v>
      </c>
      <c r="P35" s="77">
        <f t="shared" si="8"/>
        <v>66950</v>
      </c>
      <c r="Q35" s="77">
        <f t="shared" si="8"/>
        <v>66950</v>
      </c>
      <c r="R35" s="77">
        <f t="shared" si="8"/>
        <v>66950</v>
      </c>
      <c r="S35" s="77">
        <f t="shared" si="8"/>
        <v>66950</v>
      </c>
      <c r="T35" s="77">
        <f>MAX(T36,T37)</f>
        <v>66950</v>
      </c>
      <c r="U35" s="77">
        <f>MAX(U36,U37)</f>
        <v>66950</v>
      </c>
      <c r="V35" s="77">
        <f>MAX(V36,V37)</f>
        <v>66950</v>
      </c>
    </row>
    <row r="36" spans="3:22" ht="12">
      <c r="C36" s="73"/>
      <c r="D36" s="34" t="s">
        <v>23</v>
      </c>
      <c r="E36" s="34"/>
      <c r="F36" s="77">
        <f>+F17</f>
        <v>65000</v>
      </c>
      <c r="G36" s="73">
        <f>+F17*(1+G32)</f>
        <v>66950</v>
      </c>
      <c r="H36" s="73">
        <f aca="true" t="shared" si="9" ref="H36:V36">+G36*(1+H32)</f>
        <v>66950</v>
      </c>
      <c r="I36" s="73">
        <f t="shared" si="9"/>
        <v>66950</v>
      </c>
      <c r="J36" s="73">
        <f t="shared" si="9"/>
        <v>66950</v>
      </c>
      <c r="K36" s="73">
        <f t="shared" si="9"/>
        <v>66950</v>
      </c>
      <c r="L36" s="73">
        <f t="shared" si="9"/>
        <v>66950</v>
      </c>
      <c r="M36" s="73">
        <f t="shared" si="9"/>
        <v>66950</v>
      </c>
      <c r="N36" s="73">
        <f t="shared" si="9"/>
        <v>66950</v>
      </c>
      <c r="O36" s="73">
        <f t="shared" si="9"/>
        <v>66950</v>
      </c>
      <c r="P36" s="73">
        <f t="shared" si="9"/>
        <v>66950</v>
      </c>
      <c r="Q36" s="73">
        <f t="shared" si="9"/>
        <v>66950</v>
      </c>
      <c r="R36" s="73">
        <f t="shared" si="9"/>
        <v>66950</v>
      </c>
      <c r="S36" s="73">
        <f t="shared" si="9"/>
        <v>66950</v>
      </c>
      <c r="T36" s="73">
        <f t="shared" si="9"/>
        <v>66950</v>
      </c>
      <c r="U36" s="73">
        <f t="shared" si="9"/>
        <v>66950</v>
      </c>
      <c r="V36" s="73">
        <f t="shared" si="9"/>
        <v>66950</v>
      </c>
    </row>
    <row r="37" spans="3:22" ht="12">
      <c r="C37" s="73"/>
      <c r="D37" s="34" t="s">
        <v>41</v>
      </c>
      <c r="E37" s="34"/>
      <c r="F37" s="77">
        <f>+F20</f>
        <v>0</v>
      </c>
      <c r="G37" s="73">
        <f>+F37</f>
        <v>0</v>
      </c>
      <c r="H37" s="73">
        <f aca="true" t="shared" si="10" ref="H37:S37">+G37</f>
        <v>0</v>
      </c>
      <c r="I37" s="73">
        <f t="shared" si="10"/>
        <v>0</v>
      </c>
      <c r="J37" s="73">
        <f t="shared" si="10"/>
        <v>0</v>
      </c>
      <c r="K37" s="73">
        <f t="shared" si="10"/>
        <v>0</v>
      </c>
      <c r="L37" s="73">
        <f t="shared" si="10"/>
        <v>0</v>
      </c>
      <c r="M37" s="73">
        <f t="shared" si="10"/>
        <v>0</v>
      </c>
      <c r="N37" s="73">
        <f t="shared" si="10"/>
        <v>0</v>
      </c>
      <c r="O37" s="73">
        <f t="shared" si="10"/>
        <v>0</v>
      </c>
      <c r="P37" s="73">
        <f t="shared" si="10"/>
        <v>0</v>
      </c>
      <c r="Q37" s="73">
        <f t="shared" si="10"/>
        <v>0</v>
      </c>
      <c r="R37" s="73">
        <f t="shared" si="10"/>
        <v>0</v>
      </c>
      <c r="S37" s="73">
        <f t="shared" si="10"/>
        <v>0</v>
      </c>
      <c r="T37" s="73">
        <f>+S37</f>
        <v>0</v>
      </c>
      <c r="U37" s="73">
        <f>+T37</f>
        <v>0</v>
      </c>
      <c r="V37" s="73">
        <f>+U37</f>
        <v>0</v>
      </c>
    </row>
    <row r="38" spans="3:22" ht="12">
      <c r="C38" s="73"/>
      <c r="D38" s="34" t="s">
        <v>25</v>
      </c>
      <c r="E38" s="34"/>
      <c r="F38" s="73">
        <f>AVERAGE(F17:F19)</f>
        <v>21666.666666666668</v>
      </c>
      <c r="G38" s="73">
        <f>(+F18+F17+G36)/3</f>
        <v>43983.333333333336</v>
      </c>
      <c r="H38" s="73">
        <f>MAX(SUM(F37:H37)/3,SUM(F36:H36)/3)</f>
        <v>66300</v>
      </c>
      <c r="I38" s="73">
        <f aca="true" t="shared" si="11" ref="I38:V38">MAX(SUM(G37:I37)/3,SUM(G36:I36)/3)</f>
        <v>66950</v>
      </c>
      <c r="J38" s="73">
        <f t="shared" si="11"/>
        <v>66950</v>
      </c>
      <c r="K38" s="73">
        <f t="shared" si="11"/>
        <v>66950</v>
      </c>
      <c r="L38" s="73">
        <f t="shared" si="11"/>
        <v>66950</v>
      </c>
      <c r="M38" s="73">
        <f t="shared" si="11"/>
        <v>66950</v>
      </c>
      <c r="N38" s="73">
        <f t="shared" si="11"/>
        <v>66950</v>
      </c>
      <c r="O38" s="73">
        <f t="shared" si="11"/>
        <v>66950</v>
      </c>
      <c r="P38" s="73">
        <f t="shared" si="11"/>
        <v>66950</v>
      </c>
      <c r="Q38" s="73">
        <f t="shared" si="11"/>
        <v>66950</v>
      </c>
      <c r="R38" s="73">
        <f t="shared" si="11"/>
        <v>66950</v>
      </c>
      <c r="S38" s="73">
        <f t="shared" si="11"/>
        <v>66950</v>
      </c>
      <c r="T38" s="73">
        <f t="shared" si="11"/>
        <v>66950</v>
      </c>
      <c r="U38" s="73">
        <f t="shared" si="11"/>
        <v>66950</v>
      </c>
      <c r="V38" s="73">
        <f t="shared" si="11"/>
        <v>66950</v>
      </c>
    </row>
    <row r="39" spans="9:16" ht="12">
      <c r="I39" s="15"/>
      <c r="J39" s="15"/>
      <c r="K39" s="15"/>
      <c r="L39" s="15"/>
      <c r="M39" s="15"/>
      <c r="N39" s="15"/>
      <c r="O39" s="15"/>
      <c r="P39" s="15"/>
    </row>
    <row r="40" spans="2:16" ht="16.5">
      <c r="B40" s="10"/>
      <c r="C40" s="60" t="s">
        <v>45</v>
      </c>
      <c r="D40" s="60"/>
      <c r="E40" s="60"/>
      <c r="F40" s="61"/>
      <c r="G40" s="62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2"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3:10" ht="21">
      <c r="C42" s="15"/>
      <c r="D42" s="63"/>
      <c r="E42" s="78" t="s">
        <v>29</v>
      </c>
      <c r="F42" s="15"/>
      <c r="G42" s="15"/>
      <c r="H42" s="15"/>
      <c r="I42" s="15"/>
      <c r="J42" s="15"/>
    </row>
    <row r="43" spans="2:10" ht="12.75" thickBot="1">
      <c r="B43" s="10"/>
      <c r="C43" s="15"/>
      <c r="D43" s="63"/>
      <c r="E43" s="15"/>
      <c r="F43" s="15"/>
      <c r="G43" s="15"/>
      <c r="H43" s="15"/>
      <c r="I43" s="15"/>
      <c r="J43" s="15"/>
    </row>
    <row r="44" spans="2:9" ht="12">
      <c r="B44" s="79" t="s">
        <v>6</v>
      </c>
      <c r="C44" s="80" t="s">
        <v>6</v>
      </c>
      <c r="D44" s="80" t="s">
        <v>0</v>
      </c>
      <c r="E44" s="81" t="s">
        <v>20</v>
      </c>
      <c r="F44" s="82" t="s">
        <v>4</v>
      </c>
      <c r="G44" s="83" t="s">
        <v>21</v>
      </c>
      <c r="H44" s="84" t="s">
        <v>7</v>
      </c>
      <c r="I44" s="85" t="s">
        <v>11</v>
      </c>
    </row>
    <row r="45" spans="2:9" ht="12">
      <c r="B45" s="86">
        <v>0</v>
      </c>
      <c r="C45" s="87">
        <f>+F13</f>
        <v>2017</v>
      </c>
      <c r="D45" s="88">
        <f>+F15</f>
        <v>55</v>
      </c>
      <c r="E45" s="88">
        <f>+F16</f>
        <v>18</v>
      </c>
      <c r="F45" s="89">
        <f>+C145/100</f>
        <v>0.36</v>
      </c>
      <c r="G45" s="90">
        <f>+C142</f>
        <v>22825.44</v>
      </c>
      <c r="H45" s="91">
        <v>0</v>
      </c>
      <c r="I45" s="92">
        <f>+G45/4</f>
        <v>5706.36</v>
      </c>
    </row>
    <row r="46" spans="2:9" ht="12">
      <c r="B46" s="86">
        <f>+B45+1</f>
        <v>1</v>
      </c>
      <c r="C46" s="87">
        <f aca="true" t="shared" si="12" ref="C46:C60">+C45+1</f>
        <v>2018</v>
      </c>
      <c r="D46" s="88">
        <f>+D45+1</f>
        <v>56</v>
      </c>
      <c r="E46" s="88">
        <f>+E45+1</f>
        <v>19</v>
      </c>
      <c r="F46" s="89">
        <f>+D145/100</f>
        <v>0.39215999999999984</v>
      </c>
      <c r="G46" s="93">
        <f>+D142</f>
        <v>25629.224639999993</v>
      </c>
      <c r="H46" s="91">
        <f aca="true" t="shared" si="13" ref="H46:H59">+G46-G45</f>
        <v>2803.7846399999944</v>
      </c>
      <c r="I46" s="92">
        <f aca="true" t="shared" si="14" ref="I46:I59">+G46/4</f>
        <v>6407.306159999998</v>
      </c>
    </row>
    <row r="47" spans="2:9" ht="12">
      <c r="B47" s="86">
        <f aca="true" t="shared" si="15" ref="B47:B59">+B46+1</f>
        <v>2</v>
      </c>
      <c r="C47" s="87">
        <f t="shared" si="12"/>
        <v>2019</v>
      </c>
      <c r="D47" s="88">
        <f aca="true" t="shared" si="16" ref="D47:D59">+D46+1</f>
        <v>57</v>
      </c>
      <c r="E47" s="88">
        <f aca="true" t="shared" si="17" ref="E47:E60">+E46+1</f>
        <v>20</v>
      </c>
      <c r="F47" s="89">
        <f>+E145/100</f>
        <v>0.4251999999999999</v>
      </c>
      <c r="G47" s="93">
        <f>+E142</f>
        <v>27788.52079999999</v>
      </c>
      <c r="H47" s="91">
        <f t="shared" si="13"/>
        <v>2159.296159999998</v>
      </c>
      <c r="I47" s="92">
        <f t="shared" si="14"/>
        <v>6947.130199999998</v>
      </c>
    </row>
    <row r="48" spans="2:9" ht="12">
      <c r="B48" s="86">
        <f t="shared" si="15"/>
        <v>3</v>
      </c>
      <c r="C48" s="87">
        <f t="shared" si="12"/>
        <v>2020</v>
      </c>
      <c r="D48" s="88">
        <f t="shared" si="16"/>
        <v>58</v>
      </c>
      <c r="E48" s="88">
        <f t="shared" si="17"/>
        <v>21</v>
      </c>
      <c r="F48" s="89">
        <f>+F145/100</f>
        <v>0.4594799999999999</v>
      </c>
      <c r="G48" s="93">
        <f>+F142</f>
        <v>30028.85591999999</v>
      </c>
      <c r="H48" s="91">
        <f t="shared" si="13"/>
        <v>2240.3351199999997</v>
      </c>
      <c r="I48" s="92">
        <f t="shared" si="14"/>
        <v>7507.213979999998</v>
      </c>
    </row>
    <row r="49" spans="2:9" ht="12">
      <c r="B49" s="86">
        <f t="shared" si="15"/>
        <v>4</v>
      </c>
      <c r="C49" s="87">
        <f t="shared" si="12"/>
        <v>2021</v>
      </c>
      <c r="D49" s="88">
        <f t="shared" si="16"/>
        <v>59</v>
      </c>
      <c r="E49" s="88">
        <f t="shared" si="17"/>
        <v>22</v>
      </c>
      <c r="F49" s="89">
        <f>+G145/100</f>
        <v>0.495</v>
      </c>
      <c r="G49" s="93">
        <f>+G142</f>
        <v>32350.23</v>
      </c>
      <c r="H49" s="91">
        <f t="shared" si="13"/>
        <v>2321.3740800000087</v>
      </c>
      <c r="I49" s="92">
        <f t="shared" si="14"/>
        <v>8087.5575</v>
      </c>
    </row>
    <row r="50" spans="2:9" ht="12">
      <c r="B50" s="86">
        <f t="shared" si="15"/>
        <v>5</v>
      </c>
      <c r="C50" s="87">
        <f t="shared" si="12"/>
        <v>2022</v>
      </c>
      <c r="D50" s="88">
        <f t="shared" si="16"/>
        <v>60</v>
      </c>
      <c r="E50" s="88">
        <f t="shared" si="17"/>
        <v>23</v>
      </c>
      <c r="F50" s="89">
        <f>+H145/100</f>
        <v>0.5322199999999998</v>
      </c>
      <c r="G50" s="93">
        <f>+H142</f>
        <v>34782.70587999999</v>
      </c>
      <c r="H50" s="91">
        <f t="shared" si="13"/>
        <v>2432.4758799999872</v>
      </c>
      <c r="I50" s="92">
        <f t="shared" si="14"/>
        <v>8695.676469999997</v>
      </c>
    </row>
    <row r="51" spans="2:9" ht="12">
      <c r="B51" s="86">
        <f t="shared" si="15"/>
        <v>6</v>
      </c>
      <c r="C51" s="87">
        <f t="shared" si="12"/>
        <v>2023</v>
      </c>
      <c r="D51" s="88">
        <f t="shared" si="16"/>
        <v>61</v>
      </c>
      <c r="E51" s="88">
        <f t="shared" si="17"/>
        <v>24</v>
      </c>
      <c r="F51" s="89">
        <f>+I145/100</f>
        <v>0.5702399999999997</v>
      </c>
      <c r="G51" s="93">
        <f>+I142</f>
        <v>37267.46495999998</v>
      </c>
      <c r="H51" s="91">
        <f t="shared" si="13"/>
        <v>2484.759079999996</v>
      </c>
      <c r="I51" s="92">
        <f t="shared" si="14"/>
        <v>9316.866239999996</v>
      </c>
    </row>
    <row r="52" spans="2:9" ht="12">
      <c r="B52" s="86">
        <f t="shared" si="15"/>
        <v>7</v>
      </c>
      <c r="C52" s="87">
        <f t="shared" si="12"/>
        <v>2024</v>
      </c>
      <c r="D52" s="88">
        <f t="shared" si="16"/>
        <v>62</v>
      </c>
      <c r="E52" s="88">
        <f t="shared" si="17"/>
        <v>25</v>
      </c>
      <c r="F52" s="89">
        <f>+J145/100</f>
        <v>0.6094999999999997</v>
      </c>
      <c r="G52" s="93">
        <f>+J142</f>
        <v>39833.262999999984</v>
      </c>
      <c r="H52" s="91">
        <f t="shared" si="13"/>
        <v>2565.7980400000015</v>
      </c>
      <c r="I52" s="92">
        <f t="shared" si="14"/>
        <v>9958.315749999996</v>
      </c>
    </row>
    <row r="53" spans="2:9" ht="12">
      <c r="B53" s="86">
        <f t="shared" si="15"/>
        <v>8</v>
      </c>
      <c r="C53" s="87">
        <f t="shared" si="12"/>
        <v>2025</v>
      </c>
      <c r="D53" s="88">
        <f t="shared" si="16"/>
        <v>63</v>
      </c>
      <c r="E53" s="88">
        <f t="shared" si="17"/>
        <v>26</v>
      </c>
      <c r="F53" s="89">
        <f>+K145/100</f>
        <v>0.65</v>
      </c>
      <c r="G53" s="93">
        <f>+K142</f>
        <v>42480.1</v>
      </c>
      <c r="H53" s="91">
        <f t="shared" si="13"/>
        <v>2646.837000000014</v>
      </c>
      <c r="I53" s="92">
        <f t="shared" si="14"/>
        <v>10620.025</v>
      </c>
    </row>
    <row r="54" spans="2:18" ht="21.75" customHeight="1">
      <c r="B54" s="86">
        <f t="shared" si="15"/>
        <v>9</v>
      </c>
      <c r="C54" s="87">
        <f t="shared" si="12"/>
        <v>2026</v>
      </c>
      <c r="D54" s="88">
        <f t="shared" si="16"/>
        <v>64</v>
      </c>
      <c r="E54" s="88">
        <f t="shared" si="17"/>
        <v>27</v>
      </c>
      <c r="F54" s="89">
        <f>+L145/100</f>
        <v>0.675</v>
      </c>
      <c r="G54" s="93">
        <f>+L142</f>
        <v>44113.95</v>
      </c>
      <c r="H54" s="91">
        <f t="shared" si="13"/>
        <v>1633.8499999999985</v>
      </c>
      <c r="I54" s="92">
        <f t="shared" si="14"/>
        <v>11028.4875</v>
      </c>
      <c r="K54" s="88"/>
      <c r="L54" s="87"/>
      <c r="M54" s="88"/>
      <c r="N54" s="94" t="s">
        <v>27</v>
      </c>
      <c r="O54" s="89"/>
      <c r="P54" s="93"/>
      <c r="Q54" s="91"/>
      <c r="R54" s="95"/>
    </row>
    <row r="55" spans="2:18" ht="12.75" thickBot="1">
      <c r="B55" s="86">
        <f t="shared" si="15"/>
        <v>10</v>
      </c>
      <c r="C55" s="87">
        <f t="shared" si="12"/>
        <v>2027</v>
      </c>
      <c r="D55" s="88">
        <f t="shared" si="16"/>
        <v>65</v>
      </c>
      <c r="E55" s="88">
        <f t="shared" si="17"/>
        <v>28</v>
      </c>
      <c r="F55" s="89">
        <f>+M145/100</f>
        <v>0.7</v>
      </c>
      <c r="G55" s="93">
        <f>+M142</f>
        <v>45747.8</v>
      </c>
      <c r="H55" s="91">
        <f t="shared" si="13"/>
        <v>1633.8500000000058</v>
      </c>
      <c r="I55" s="92">
        <f t="shared" si="14"/>
        <v>11436.95</v>
      </c>
      <c r="K55" s="88"/>
      <c r="L55" s="87"/>
      <c r="M55" s="88"/>
      <c r="N55" s="88"/>
      <c r="O55" s="89"/>
      <c r="P55" s="93"/>
      <c r="Q55" s="91"/>
      <c r="R55" s="95"/>
    </row>
    <row r="56" spans="2:18" ht="12">
      <c r="B56" s="86">
        <f t="shared" si="15"/>
        <v>11</v>
      </c>
      <c r="C56" s="87">
        <f t="shared" si="12"/>
        <v>2028</v>
      </c>
      <c r="D56" s="88">
        <f t="shared" si="16"/>
        <v>66</v>
      </c>
      <c r="E56" s="88">
        <f t="shared" si="17"/>
        <v>29</v>
      </c>
      <c r="F56" s="89">
        <f>+N145/100</f>
        <v>0.7250000000000001</v>
      </c>
      <c r="G56" s="93">
        <f>+N142</f>
        <v>47381.65000000001</v>
      </c>
      <c r="H56" s="91">
        <f t="shared" si="13"/>
        <v>1633.8500000000058</v>
      </c>
      <c r="I56" s="92">
        <f t="shared" si="14"/>
        <v>11845.412500000002</v>
      </c>
      <c r="K56" s="96" t="s">
        <v>6</v>
      </c>
      <c r="L56" s="97" t="s">
        <v>6</v>
      </c>
      <c r="M56" s="97" t="s">
        <v>0</v>
      </c>
      <c r="N56" s="97" t="s">
        <v>20</v>
      </c>
      <c r="O56" s="98" t="s">
        <v>4</v>
      </c>
      <c r="P56" s="99" t="s">
        <v>21</v>
      </c>
      <c r="Q56" s="100" t="s">
        <v>7</v>
      </c>
      <c r="R56" s="101" t="s">
        <v>11</v>
      </c>
    </row>
    <row r="57" spans="2:18" ht="12">
      <c r="B57" s="86">
        <f t="shared" si="15"/>
        <v>12</v>
      </c>
      <c r="C57" s="87">
        <f t="shared" si="12"/>
        <v>2029</v>
      </c>
      <c r="D57" s="88">
        <f t="shared" si="16"/>
        <v>67</v>
      </c>
      <c r="E57" s="88">
        <f t="shared" si="17"/>
        <v>30</v>
      </c>
      <c r="F57" s="89">
        <f>+O145/100</f>
        <v>0.75</v>
      </c>
      <c r="G57" s="93">
        <f>+O142</f>
        <v>49015.5</v>
      </c>
      <c r="H57" s="91">
        <f t="shared" si="13"/>
        <v>1633.8499999999913</v>
      </c>
      <c r="I57" s="92">
        <f t="shared" si="14"/>
        <v>12253.875</v>
      </c>
      <c r="K57" s="102">
        <f aca="true" t="shared" si="18" ref="K57:K72">+A154</f>
        <v>0</v>
      </c>
      <c r="L57" s="103">
        <f aca="true" t="shared" si="19" ref="L57:L72">+B154</f>
        <v>2017</v>
      </c>
      <c r="M57" s="103">
        <f aca="true" t="shared" si="20" ref="M57:M72">+C154</f>
        <v>55</v>
      </c>
      <c r="N57" s="103">
        <f aca="true" t="shared" si="21" ref="N57:N72">+D154</f>
        <v>18</v>
      </c>
      <c r="O57" s="104">
        <f aca="true" t="shared" si="22" ref="O57:O72">HLOOKUP(L57,$C$302:$R$310,7)/100</f>
        <v>0.23399999999999999</v>
      </c>
      <c r="P57" s="105">
        <f aca="true" t="shared" si="23" ref="P57:P72">HLOOKUP(L57,$C$302:$R$310,9)</f>
        <v>4696.536</v>
      </c>
      <c r="Q57" s="106">
        <f aca="true" t="shared" si="24" ref="Q57:Q72">+G154</f>
        <v>0</v>
      </c>
      <c r="R57" s="107">
        <f aca="true" t="shared" si="25" ref="R57:R72">+H154</f>
        <v>1318.6428</v>
      </c>
    </row>
    <row r="58" spans="2:18" ht="12">
      <c r="B58" s="86">
        <f t="shared" si="15"/>
        <v>13</v>
      </c>
      <c r="C58" s="87">
        <f t="shared" si="12"/>
        <v>2030</v>
      </c>
      <c r="D58" s="88">
        <f t="shared" si="16"/>
        <v>68</v>
      </c>
      <c r="E58" s="88">
        <f t="shared" si="17"/>
        <v>31</v>
      </c>
      <c r="F58" s="89">
        <f>+P145/100</f>
        <v>0.775</v>
      </c>
      <c r="G58" s="93">
        <f>+P142</f>
        <v>50649.35</v>
      </c>
      <c r="H58" s="91">
        <f t="shared" si="13"/>
        <v>1633.8499999999985</v>
      </c>
      <c r="I58" s="92">
        <f t="shared" si="14"/>
        <v>12662.3375</v>
      </c>
      <c r="K58" s="102">
        <f t="shared" si="18"/>
        <v>1</v>
      </c>
      <c r="L58" s="103">
        <f t="shared" si="19"/>
        <v>2018</v>
      </c>
      <c r="M58" s="103">
        <f t="shared" si="20"/>
        <v>56</v>
      </c>
      <c r="N58" s="103">
        <f t="shared" si="21"/>
        <v>19</v>
      </c>
      <c r="O58" s="104">
        <f t="shared" si="22"/>
        <v>0.266</v>
      </c>
      <c r="P58" s="108">
        <f t="shared" si="23"/>
        <v>11275.03066666667</v>
      </c>
      <c r="Q58" s="109">
        <f t="shared" si="24"/>
        <v>7224.605653333334</v>
      </c>
      <c r="R58" s="110">
        <f t="shared" si="25"/>
        <v>3124.7942133333336</v>
      </c>
    </row>
    <row r="59" spans="2:18" ht="12">
      <c r="B59" s="86">
        <f t="shared" si="15"/>
        <v>14</v>
      </c>
      <c r="C59" s="87">
        <f t="shared" si="12"/>
        <v>2031</v>
      </c>
      <c r="D59" s="88">
        <f t="shared" si="16"/>
        <v>69</v>
      </c>
      <c r="E59" s="88">
        <f t="shared" si="17"/>
        <v>32</v>
      </c>
      <c r="F59" s="89">
        <f>+Q145/100</f>
        <v>0.8</v>
      </c>
      <c r="G59" s="93">
        <f>+Q142</f>
        <v>52283.2</v>
      </c>
      <c r="H59" s="91">
        <f t="shared" si="13"/>
        <v>1633.8499999999985</v>
      </c>
      <c r="I59" s="92">
        <f t="shared" si="14"/>
        <v>13070.8</v>
      </c>
      <c r="K59" s="102">
        <f t="shared" si="18"/>
        <v>2</v>
      </c>
      <c r="L59" s="103">
        <f t="shared" si="19"/>
        <v>2019</v>
      </c>
      <c r="M59" s="103">
        <f t="shared" si="20"/>
        <v>57</v>
      </c>
      <c r="N59" s="103">
        <f t="shared" si="21"/>
        <v>20</v>
      </c>
      <c r="O59" s="104">
        <f t="shared" si="22"/>
        <v>0.3</v>
      </c>
      <c r="P59" s="108">
        <f t="shared" si="23"/>
        <v>19411.2</v>
      </c>
      <c r="Q59" s="109">
        <f t="shared" si="24"/>
        <v>8853.143146666665</v>
      </c>
      <c r="R59" s="110">
        <f t="shared" si="25"/>
        <v>5338.08</v>
      </c>
    </row>
    <row r="60" spans="2:18" ht="12.75" thickBot="1">
      <c r="B60" s="111">
        <f>+B59+1</f>
        <v>15</v>
      </c>
      <c r="C60" s="112">
        <f t="shared" si="12"/>
        <v>2032</v>
      </c>
      <c r="D60" s="113">
        <f>+D59+1</f>
        <v>70</v>
      </c>
      <c r="E60" s="113">
        <f t="shared" si="17"/>
        <v>33</v>
      </c>
      <c r="F60" s="114">
        <f>+R145/100</f>
        <v>0.825</v>
      </c>
      <c r="G60" s="115">
        <f>+R142</f>
        <v>53917.05</v>
      </c>
      <c r="H60" s="116">
        <f>+G60-G59</f>
        <v>1633.8500000000058</v>
      </c>
      <c r="I60" s="117">
        <f>+G60/4</f>
        <v>13479.2625</v>
      </c>
      <c r="K60" s="102">
        <f t="shared" si="18"/>
        <v>3</v>
      </c>
      <c r="L60" s="103">
        <f t="shared" si="19"/>
        <v>2020</v>
      </c>
      <c r="M60" s="103">
        <f t="shared" si="20"/>
        <v>58</v>
      </c>
      <c r="N60" s="103">
        <f t="shared" si="21"/>
        <v>21</v>
      </c>
      <c r="O60" s="104">
        <f t="shared" si="22"/>
        <v>0.336</v>
      </c>
      <c r="P60" s="108">
        <f t="shared" si="23"/>
        <v>21958.944</v>
      </c>
      <c r="Q60" s="109">
        <f t="shared" si="24"/>
        <v>2775.069719999996</v>
      </c>
      <c r="R60" s="110">
        <f t="shared" si="25"/>
        <v>6031.847429999999</v>
      </c>
    </row>
    <row r="61" spans="2:18" ht="12">
      <c r="B61" s="88"/>
      <c r="C61" s="87"/>
      <c r="D61" s="88"/>
      <c r="E61" s="88"/>
      <c r="F61" s="89"/>
      <c r="G61" s="93"/>
      <c r="H61" s="91"/>
      <c r="I61" s="95"/>
      <c r="K61" s="102">
        <f t="shared" si="18"/>
        <v>4</v>
      </c>
      <c r="L61" s="103">
        <f t="shared" si="19"/>
        <v>2021</v>
      </c>
      <c r="M61" s="103">
        <f t="shared" si="20"/>
        <v>59</v>
      </c>
      <c r="N61" s="103">
        <f t="shared" si="21"/>
        <v>22</v>
      </c>
      <c r="O61" s="104">
        <f t="shared" si="22"/>
        <v>0.374</v>
      </c>
      <c r="P61" s="108">
        <f t="shared" si="23"/>
        <v>24442.396</v>
      </c>
      <c r="Q61" s="109">
        <f t="shared" si="24"/>
        <v>2816.7574000000022</v>
      </c>
      <c r="R61" s="110">
        <f t="shared" si="25"/>
        <v>6736.036779999999</v>
      </c>
    </row>
    <row r="62" spans="2:18" ht="12">
      <c r="B62" s="88"/>
      <c r="C62" s="87"/>
      <c r="D62" s="88"/>
      <c r="E62" s="88"/>
      <c r="F62" s="89"/>
      <c r="G62" s="93"/>
      <c r="H62" s="91"/>
      <c r="I62" s="95"/>
      <c r="K62" s="102">
        <f t="shared" si="18"/>
        <v>5</v>
      </c>
      <c r="L62" s="103">
        <f t="shared" si="19"/>
        <v>2022</v>
      </c>
      <c r="M62" s="103">
        <f t="shared" si="20"/>
        <v>60</v>
      </c>
      <c r="N62" s="103">
        <f t="shared" si="21"/>
        <v>23</v>
      </c>
      <c r="O62" s="104">
        <f t="shared" si="22"/>
        <v>0.414</v>
      </c>
      <c r="P62" s="108">
        <f t="shared" si="23"/>
        <v>27056.556</v>
      </c>
      <c r="Q62" s="109">
        <f t="shared" si="24"/>
        <v>3118.6928800000023</v>
      </c>
      <c r="R62" s="110">
        <f t="shared" si="25"/>
        <v>7515.71</v>
      </c>
    </row>
    <row r="63" spans="2:18" ht="22.5">
      <c r="B63" s="15"/>
      <c r="C63" s="15"/>
      <c r="D63" s="15"/>
      <c r="E63" s="118" t="s">
        <v>28</v>
      </c>
      <c r="F63" s="15"/>
      <c r="G63" s="15"/>
      <c r="K63" s="102">
        <f t="shared" si="18"/>
        <v>6</v>
      </c>
      <c r="L63" s="103">
        <f t="shared" si="19"/>
        <v>2023</v>
      </c>
      <c r="M63" s="103">
        <f t="shared" si="20"/>
        <v>61</v>
      </c>
      <c r="N63" s="103">
        <f t="shared" si="21"/>
        <v>24</v>
      </c>
      <c r="O63" s="104">
        <f t="shared" si="22"/>
        <v>0.45599999999999996</v>
      </c>
      <c r="P63" s="108">
        <f t="shared" si="23"/>
        <v>29801.423999999995</v>
      </c>
      <c r="Q63" s="109">
        <f t="shared" si="24"/>
        <v>3408.8646400000034</v>
      </c>
      <c r="R63" s="110">
        <f t="shared" si="25"/>
        <v>8367.92616</v>
      </c>
    </row>
    <row r="64" spans="2:18" ht="12.75" thickBot="1">
      <c r="B64" s="15"/>
      <c r="C64" s="15"/>
      <c r="D64" s="15"/>
      <c r="E64" s="15"/>
      <c r="F64" s="15"/>
      <c r="G64" s="15"/>
      <c r="K64" s="102">
        <f t="shared" si="18"/>
        <v>7</v>
      </c>
      <c r="L64" s="103">
        <f t="shared" si="19"/>
        <v>2024</v>
      </c>
      <c r="M64" s="103">
        <f t="shared" si="20"/>
        <v>62</v>
      </c>
      <c r="N64" s="103">
        <f t="shared" si="21"/>
        <v>25</v>
      </c>
      <c r="O64" s="104">
        <f t="shared" si="22"/>
        <v>0.5</v>
      </c>
      <c r="P64" s="108">
        <f t="shared" si="23"/>
        <v>32677</v>
      </c>
      <c r="Q64" s="109">
        <f t="shared" si="24"/>
        <v>3649.3673599999966</v>
      </c>
      <c r="R64" s="110">
        <f t="shared" si="25"/>
        <v>9280.268</v>
      </c>
    </row>
    <row r="65" spans="2:18" ht="12">
      <c r="B65" s="119" t="s">
        <v>6</v>
      </c>
      <c r="C65" s="120" t="s">
        <v>6</v>
      </c>
      <c r="D65" s="120" t="s">
        <v>0</v>
      </c>
      <c r="E65" s="121" t="s">
        <v>20</v>
      </c>
      <c r="F65" s="122" t="s">
        <v>4</v>
      </c>
      <c r="G65" s="123" t="s">
        <v>21</v>
      </c>
      <c r="H65" s="124" t="s">
        <v>7</v>
      </c>
      <c r="I65" s="125" t="s">
        <v>11</v>
      </c>
      <c r="K65" s="102">
        <f t="shared" si="18"/>
        <v>8</v>
      </c>
      <c r="L65" s="103">
        <f t="shared" si="19"/>
        <v>2025</v>
      </c>
      <c r="M65" s="103">
        <f t="shared" si="20"/>
        <v>63</v>
      </c>
      <c r="N65" s="103">
        <f t="shared" si="21"/>
        <v>26</v>
      </c>
      <c r="O65" s="104">
        <f t="shared" si="22"/>
        <v>0.546</v>
      </c>
      <c r="P65" s="108">
        <f t="shared" si="23"/>
        <v>35683.284</v>
      </c>
      <c r="Q65" s="109">
        <f t="shared" si="24"/>
        <v>3965.680720000004</v>
      </c>
      <c r="R65" s="110">
        <f t="shared" si="25"/>
        <v>10271.688180000001</v>
      </c>
    </row>
    <row r="66" spans="2:18" ht="12">
      <c r="B66" s="126">
        <f aca="true" t="shared" si="26" ref="B66:E81">+A154</f>
        <v>0</v>
      </c>
      <c r="C66" s="127">
        <f t="shared" si="26"/>
        <v>2017</v>
      </c>
      <c r="D66" s="127">
        <f t="shared" si="26"/>
        <v>55</v>
      </c>
      <c r="E66" s="127">
        <f t="shared" si="26"/>
        <v>18</v>
      </c>
      <c r="F66" s="89">
        <f aca="true" t="shared" si="27" ref="F66:F81">HLOOKUP($C66,$C$220:$R$228,7)/100</f>
        <v>0.2628</v>
      </c>
      <c r="G66" s="128">
        <f>+F154</f>
        <v>5274.5712</v>
      </c>
      <c r="H66" s="127">
        <f>+G154</f>
        <v>0</v>
      </c>
      <c r="I66" s="92">
        <f>+H154</f>
        <v>1318.6428</v>
      </c>
      <c r="K66" s="102">
        <f t="shared" si="18"/>
        <v>9</v>
      </c>
      <c r="L66" s="103">
        <f t="shared" si="19"/>
        <v>2026</v>
      </c>
      <c r="M66" s="103">
        <f t="shared" si="20"/>
        <v>64</v>
      </c>
      <c r="N66" s="103">
        <f t="shared" si="21"/>
        <v>27</v>
      </c>
      <c r="O66" s="104">
        <f t="shared" si="22"/>
        <v>0.594</v>
      </c>
      <c r="P66" s="108">
        <f t="shared" si="23"/>
        <v>38820.276</v>
      </c>
      <c r="Q66" s="109">
        <f t="shared" si="24"/>
        <v>1580.2597199999946</v>
      </c>
      <c r="R66" s="110">
        <f t="shared" si="25"/>
        <v>10666.75311</v>
      </c>
    </row>
    <row r="67" spans="2:18" ht="12">
      <c r="B67" s="126">
        <f t="shared" si="26"/>
        <v>1</v>
      </c>
      <c r="C67" s="127">
        <f t="shared" si="26"/>
        <v>2018</v>
      </c>
      <c r="D67" s="127">
        <f t="shared" si="26"/>
        <v>56</v>
      </c>
      <c r="E67" s="127">
        <f t="shared" si="26"/>
        <v>19</v>
      </c>
      <c r="F67" s="89">
        <f t="shared" si="27"/>
        <v>0.29488000000000003</v>
      </c>
      <c r="G67" s="128">
        <f aca="true" t="shared" si="28" ref="G67:G81">+F155</f>
        <v>12499.176853333334</v>
      </c>
      <c r="H67" s="91">
        <f aca="true" t="shared" si="29" ref="H67:I81">+G155</f>
        <v>7224.605653333334</v>
      </c>
      <c r="I67" s="129">
        <f t="shared" si="29"/>
        <v>3124.7942133333336</v>
      </c>
      <c r="K67" s="102">
        <f t="shared" si="18"/>
        <v>10</v>
      </c>
      <c r="L67" s="103">
        <f t="shared" si="19"/>
        <v>2027</v>
      </c>
      <c r="M67" s="103">
        <f t="shared" si="20"/>
        <v>65</v>
      </c>
      <c r="N67" s="103">
        <f t="shared" si="21"/>
        <v>28</v>
      </c>
      <c r="O67" s="104">
        <f t="shared" si="22"/>
        <v>0.644</v>
      </c>
      <c r="P67" s="108">
        <f t="shared" si="23"/>
        <v>42087.976</v>
      </c>
      <c r="Q67" s="109">
        <f t="shared" si="24"/>
        <v>1580.2597200000018</v>
      </c>
      <c r="R67" s="110">
        <f t="shared" si="25"/>
        <v>11061.81804</v>
      </c>
    </row>
    <row r="68" spans="2:18" ht="12">
      <c r="B68" s="126">
        <f t="shared" si="26"/>
        <v>2</v>
      </c>
      <c r="C68" s="127">
        <f t="shared" si="26"/>
        <v>2019</v>
      </c>
      <c r="D68" s="127">
        <f t="shared" si="26"/>
        <v>57</v>
      </c>
      <c r="E68" s="127">
        <f t="shared" si="26"/>
        <v>20</v>
      </c>
      <c r="F68" s="89">
        <f t="shared" si="27"/>
        <v>0.33</v>
      </c>
      <c r="G68" s="128">
        <f t="shared" si="28"/>
        <v>21352.32</v>
      </c>
      <c r="H68" s="91">
        <f t="shared" si="29"/>
        <v>8853.143146666665</v>
      </c>
      <c r="I68" s="129">
        <f t="shared" si="29"/>
        <v>5338.08</v>
      </c>
      <c r="K68" s="102">
        <f t="shared" si="18"/>
        <v>11</v>
      </c>
      <c r="L68" s="103">
        <f t="shared" si="19"/>
        <v>2028</v>
      </c>
      <c r="M68" s="103">
        <f t="shared" si="20"/>
        <v>66</v>
      </c>
      <c r="N68" s="103">
        <f t="shared" si="21"/>
        <v>29</v>
      </c>
      <c r="O68" s="104">
        <f t="shared" si="22"/>
        <v>0.609</v>
      </c>
      <c r="P68" s="108">
        <f t="shared" si="23"/>
        <v>39800.586</v>
      </c>
      <c r="Q68" s="109">
        <f t="shared" si="24"/>
        <v>1580.2597200000018</v>
      </c>
      <c r="R68" s="110">
        <f t="shared" si="25"/>
        <v>11456.88297</v>
      </c>
    </row>
    <row r="69" spans="2:18" ht="12">
      <c r="B69" s="126">
        <f t="shared" si="26"/>
        <v>3</v>
      </c>
      <c r="C69" s="127">
        <f t="shared" si="26"/>
        <v>2020</v>
      </c>
      <c r="D69" s="127">
        <f t="shared" si="26"/>
        <v>58</v>
      </c>
      <c r="E69" s="127">
        <f t="shared" si="26"/>
        <v>21</v>
      </c>
      <c r="F69" s="89">
        <f t="shared" si="27"/>
        <v>0.3691799999999999</v>
      </c>
      <c r="G69" s="128">
        <f t="shared" si="28"/>
        <v>24127.389719999996</v>
      </c>
      <c r="H69" s="91">
        <f t="shared" si="29"/>
        <v>2775.069719999996</v>
      </c>
      <c r="I69" s="129">
        <f t="shared" si="29"/>
        <v>6031.847429999999</v>
      </c>
      <c r="K69" s="102">
        <f t="shared" si="18"/>
        <v>12</v>
      </c>
      <c r="L69" s="103">
        <f t="shared" si="19"/>
        <v>2029</v>
      </c>
      <c r="M69" s="103">
        <f t="shared" si="20"/>
        <v>67</v>
      </c>
      <c r="N69" s="103">
        <f t="shared" si="21"/>
        <v>30</v>
      </c>
      <c r="O69" s="104">
        <f t="shared" si="22"/>
        <v>0.75</v>
      </c>
      <c r="P69" s="108">
        <f t="shared" si="23"/>
        <v>49015.5</v>
      </c>
      <c r="Q69" s="109">
        <f t="shared" si="24"/>
        <v>1580.2597200000018</v>
      </c>
      <c r="R69" s="110">
        <f t="shared" si="25"/>
        <v>11851.947900000001</v>
      </c>
    </row>
    <row r="70" spans="2:18" ht="12">
      <c r="B70" s="126">
        <f t="shared" si="26"/>
        <v>4</v>
      </c>
      <c r="C70" s="127">
        <f t="shared" si="26"/>
        <v>2021</v>
      </c>
      <c r="D70" s="127">
        <f t="shared" si="26"/>
        <v>59</v>
      </c>
      <c r="E70" s="127">
        <f t="shared" si="26"/>
        <v>22</v>
      </c>
      <c r="F70" s="89">
        <f t="shared" si="27"/>
        <v>0.4122799999999999</v>
      </c>
      <c r="G70" s="128">
        <f t="shared" si="28"/>
        <v>26944.147119999998</v>
      </c>
      <c r="H70" s="91">
        <f t="shared" si="29"/>
        <v>2816.7574000000022</v>
      </c>
      <c r="I70" s="129">
        <f t="shared" si="29"/>
        <v>6736.036779999999</v>
      </c>
      <c r="K70" s="102">
        <f t="shared" si="18"/>
        <v>13</v>
      </c>
      <c r="L70" s="103">
        <f t="shared" si="19"/>
        <v>2030</v>
      </c>
      <c r="M70" s="103">
        <f t="shared" si="20"/>
        <v>68</v>
      </c>
      <c r="N70" s="103">
        <f t="shared" si="21"/>
        <v>31</v>
      </c>
      <c r="O70" s="104">
        <f t="shared" si="22"/>
        <v>0.775</v>
      </c>
      <c r="P70" s="108">
        <f t="shared" si="23"/>
        <v>50649.35</v>
      </c>
      <c r="Q70" s="109">
        <f t="shared" si="24"/>
        <v>1580.2597199999946</v>
      </c>
      <c r="R70" s="110">
        <f t="shared" si="25"/>
        <v>12247.01283</v>
      </c>
    </row>
    <row r="71" spans="2:18" ht="12">
      <c r="B71" s="126">
        <f t="shared" si="26"/>
        <v>5</v>
      </c>
      <c r="C71" s="127">
        <f t="shared" si="26"/>
        <v>2022</v>
      </c>
      <c r="D71" s="127">
        <f t="shared" si="26"/>
        <v>60</v>
      </c>
      <c r="E71" s="127">
        <f t="shared" si="26"/>
        <v>23</v>
      </c>
      <c r="F71" s="89">
        <f t="shared" si="27"/>
        <v>0.46</v>
      </c>
      <c r="G71" s="128">
        <f t="shared" si="28"/>
        <v>30062.84</v>
      </c>
      <c r="H71" s="91">
        <f t="shared" si="29"/>
        <v>3118.6928800000023</v>
      </c>
      <c r="I71" s="129">
        <f t="shared" si="29"/>
        <v>7515.71</v>
      </c>
      <c r="K71" s="102">
        <f t="shared" si="18"/>
        <v>14</v>
      </c>
      <c r="L71" s="103">
        <f t="shared" si="19"/>
        <v>2031</v>
      </c>
      <c r="M71" s="103">
        <f t="shared" si="20"/>
        <v>69</v>
      </c>
      <c r="N71" s="103">
        <f t="shared" si="21"/>
        <v>32</v>
      </c>
      <c r="O71" s="104">
        <f t="shared" si="22"/>
        <v>0.8</v>
      </c>
      <c r="P71" s="108">
        <f t="shared" si="23"/>
        <v>52283.2</v>
      </c>
      <c r="Q71" s="109">
        <f t="shared" si="24"/>
        <v>1580.2597200000018</v>
      </c>
      <c r="R71" s="110">
        <f t="shared" si="25"/>
        <v>12642.07776</v>
      </c>
    </row>
    <row r="72" spans="2:18" ht="12.75" thickBot="1">
      <c r="B72" s="126">
        <f t="shared" si="26"/>
        <v>6</v>
      </c>
      <c r="C72" s="127">
        <f t="shared" si="26"/>
        <v>2023</v>
      </c>
      <c r="D72" s="127">
        <f t="shared" si="26"/>
        <v>61</v>
      </c>
      <c r="E72" s="127">
        <f t="shared" si="26"/>
        <v>24</v>
      </c>
      <c r="F72" s="89">
        <f t="shared" si="27"/>
        <v>0.5121600000000001</v>
      </c>
      <c r="G72" s="128">
        <f t="shared" si="28"/>
        <v>33471.70464</v>
      </c>
      <c r="H72" s="91">
        <f t="shared" si="29"/>
        <v>3408.8646400000034</v>
      </c>
      <c r="I72" s="129">
        <f t="shared" si="29"/>
        <v>8367.92616</v>
      </c>
      <c r="K72" s="130">
        <f t="shared" si="18"/>
        <v>15</v>
      </c>
      <c r="L72" s="131">
        <f t="shared" si="19"/>
        <v>2032</v>
      </c>
      <c r="M72" s="131">
        <f t="shared" si="20"/>
        <v>70</v>
      </c>
      <c r="N72" s="131">
        <f t="shared" si="21"/>
        <v>33</v>
      </c>
      <c r="O72" s="132">
        <f t="shared" si="22"/>
        <v>0.825</v>
      </c>
      <c r="P72" s="133">
        <f t="shared" si="23"/>
        <v>53917.05</v>
      </c>
      <c r="Q72" s="134">
        <f t="shared" si="24"/>
        <v>1580.2597199999946</v>
      </c>
      <c r="R72" s="135">
        <f t="shared" si="25"/>
        <v>13037.142689999999</v>
      </c>
    </row>
    <row r="73" spans="2:18" ht="12">
      <c r="B73" s="126">
        <f t="shared" si="26"/>
        <v>7</v>
      </c>
      <c r="C73" s="127">
        <f t="shared" si="26"/>
        <v>2024</v>
      </c>
      <c r="D73" s="127">
        <f t="shared" si="26"/>
        <v>62</v>
      </c>
      <c r="E73" s="127">
        <f t="shared" si="26"/>
        <v>25</v>
      </c>
      <c r="F73" s="89">
        <f t="shared" si="27"/>
        <v>0.5680000000000001</v>
      </c>
      <c r="G73" s="128">
        <f t="shared" si="28"/>
        <v>37121.072</v>
      </c>
      <c r="H73" s="91">
        <f t="shared" si="29"/>
        <v>3649.3673599999966</v>
      </c>
      <c r="I73" s="129">
        <f t="shared" si="29"/>
        <v>9280.268</v>
      </c>
      <c r="K73" s="127"/>
      <c r="L73" s="127"/>
      <c r="M73" s="127"/>
      <c r="N73" s="127"/>
      <c r="O73" s="89"/>
      <c r="P73" s="93"/>
      <c r="Q73" s="91"/>
      <c r="R73" s="91"/>
    </row>
    <row r="74" spans="2:18" ht="12">
      <c r="B74" s="126">
        <f t="shared" si="26"/>
        <v>8</v>
      </c>
      <c r="C74" s="127">
        <f t="shared" si="26"/>
        <v>2025</v>
      </c>
      <c r="D74" s="127">
        <f t="shared" si="26"/>
        <v>63</v>
      </c>
      <c r="E74" s="127">
        <f t="shared" si="26"/>
        <v>26</v>
      </c>
      <c r="F74" s="89">
        <f t="shared" si="27"/>
        <v>0.62868</v>
      </c>
      <c r="G74" s="128">
        <f t="shared" si="28"/>
        <v>41086.752720000004</v>
      </c>
      <c r="H74" s="91">
        <f t="shared" si="29"/>
        <v>3965.680720000004</v>
      </c>
      <c r="I74" s="129">
        <f t="shared" si="29"/>
        <v>10271.688180000001</v>
      </c>
      <c r="K74" s="127"/>
      <c r="L74" s="127"/>
      <c r="M74" s="127"/>
      <c r="N74" s="127"/>
      <c r="O74" s="89"/>
      <c r="P74" s="93"/>
      <c r="Q74" s="91"/>
      <c r="R74" s="91"/>
    </row>
    <row r="75" spans="2:18" ht="12">
      <c r="B75" s="126">
        <f t="shared" si="26"/>
        <v>9</v>
      </c>
      <c r="C75" s="127">
        <f t="shared" si="26"/>
        <v>2026</v>
      </c>
      <c r="D75" s="127">
        <f t="shared" si="26"/>
        <v>64</v>
      </c>
      <c r="E75" s="127">
        <f t="shared" si="26"/>
        <v>27</v>
      </c>
      <c r="F75" s="89">
        <f t="shared" si="27"/>
        <v>0.65286</v>
      </c>
      <c r="G75" s="128">
        <f t="shared" si="28"/>
        <v>42667.01244</v>
      </c>
      <c r="H75" s="91">
        <f t="shared" si="29"/>
        <v>1580.2597199999946</v>
      </c>
      <c r="I75" s="129">
        <f t="shared" si="29"/>
        <v>10666.75311</v>
      </c>
      <c r="K75" s="127"/>
      <c r="L75" s="127"/>
      <c r="M75" s="127"/>
      <c r="N75" s="127"/>
      <c r="O75" s="89"/>
      <c r="P75" s="93"/>
      <c r="Q75" s="91"/>
      <c r="R75" s="91"/>
    </row>
    <row r="76" spans="2:18" ht="12">
      <c r="B76" s="126">
        <f t="shared" si="26"/>
        <v>10</v>
      </c>
      <c r="C76" s="127">
        <f t="shared" si="26"/>
        <v>2027</v>
      </c>
      <c r="D76" s="127">
        <f t="shared" si="26"/>
        <v>65</v>
      </c>
      <c r="E76" s="127">
        <f t="shared" si="26"/>
        <v>28</v>
      </c>
      <c r="F76" s="89">
        <f t="shared" si="27"/>
        <v>0.67704</v>
      </c>
      <c r="G76" s="128">
        <f t="shared" si="28"/>
        <v>44247.27216</v>
      </c>
      <c r="H76" s="91">
        <f t="shared" si="29"/>
        <v>1580.2597200000018</v>
      </c>
      <c r="I76" s="129">
        <f t="shared" si="29"/>
        <v>11061.81804</v>
      </c>
      <c r="K76" s="127"/>
      <c r="L76" s="127"/>
      <c r="M76" s="127"/>
      <c r="N76" s="127"/>
      <c r="O76" s="89"/>
      <c r="P76" s="93"/>
      <c r="Q76" s="91"/>
      <c r="R76" s="91"/>
    </row>
    <row r="77" spans="2:18" ht="12">
      <c r="B77" s="126">
        <f t="shared" si="26"/>
        <v>11</v>
      </c>
      <c r="C77" s="127">
        <f t="shared" si="26"/>
        <v>2028</v>
      </c>
      <c r="D77" s="127">
        <f t="shared" si="26"/>
        <v>66</v>
      </c>
      <c r="E77" s="127">
        <f t="shared" si="26"/>
        <v>29</v>
      </c>
      <c r="F77" s="89">
        <f t="shared" si="27"/>
        <v>0.70122</v>
      </c>
      <c r="G77" s="128">
        <f t="shared" si="28"/>
        <v>45827.53188</v>
      </c>
      <c r="H77" s="91">
        <f t="shared" si="29"/>
        <v>1580.2597200000018</v>
      </c>
      <c r="I77" s="129">
        <f t="shared" si="29"/>
        <v>11456.88297</v>
      </c>
      <c r="K77" s="127"/>
      <c r="L77" s="127"/>
      <c r="M77" s="127"/>
      <c r="N77" s="127"/>
      <c r="O77" s="89"/>
      <c r="P77" s="93"/>
      <c r="Q77" s="91"/>
      <c r="R77" s="91"/>
    </row>
    <row r="78" spans="2:18" ht="12">
      <c r="B78" s="126">
        <f t="shared" si="26"/>
        <v>12</v>
      </c>
      <c r="C78" s="127">
        <f t="shared" si="26"/>
        <v>2029</v>
      </c>
      <c r="D78" s="127">
        <f t="shared" si="26"/>
        <v>67</v>
      </c>
      <c r="E78" s="127">
        <f t="shared" si="26"/>
        <v>30</v>
      </c>
      <c r="F78" s="89">
        <f t="shared" si="27"/>
        <v>0.7254</v>
      </c>
      <c r="G78" s="128">
        <f t="shared" si="28"/>
        <v>47407.791600000004</v>
      </c>
      <c r="H78" s="91">
        <f t="shared" si="29"/>
        <v>1580.2597200000018</v>
      </c>
      <c r="I78" s="129">
        <f t="shared" si="29"/>
        <v>11851.947900000001</v>
      </c>
      <c r="K78" s="127"/>
      <c r="L78" s="127"/>
      <c r="M78" s="127"/>
      <c r="N78" s="127"/>
      <c r="O78" s="89"/>
      <c r="P78" s="93"/>
      <c r="Q78" s="91"/>
      <c r="R78" s="91"/>
    </row>
    <row r="79" spans="2:18" ht="12">
      <c r="B79" s="126">
        <f t="shared" si="26"/>
        <v>13</v>
      </c>
      <c r="C79" s="127">
        <f t="shared" si="26"/>
        <v>2030</v>
      </c>
      <c r="D79" s="127">
        <f t="shared" si="26"/>
        <v>68</v>
      </c>
      <c r="E79" s="127">
        <f t="shared" si="26"/>
        <v>31</v>
      </c>
      <c r="F79" s="89">
        <f t="shared" si="27"/>
        <v>0.74958</v>
      </c>
      <c r="G79" s="128">
        <f t="shared" si="28"/>
        <v>48988.05132</v>
      </c>
      <c r="H79" s="91">
        <f t="shared" si="29"/>
        <v>1580.2597199999946</v>
      </c>
      <c r="I79" s="129">
        <f t="shared" si="29"/>
        <v>12247.01283</v>
      </c>
      <c r="K79" s="127"/>
      <c r="L79" s="127"/>
      <c r="M79" s="127"/>
      <c r="N79" s="127"/>
      <c r="O79" s="89"/>
      <c r="P79" s="93"/>
      <c r="Q79" s="91"/>
      <c r="R79" s="91"/>
    </row>
    <row r="80" spans="2:18" ht="12">
      <c r="B80" s="126">
        <f t="shared" si="26"/>
        <v>14</v>
      </c>
      <c r="C80" s="127">
        <f t="shared" si="26"/>
        <v>2031</v>
      </c>
      <c r="D80" s="127">
        <f t="shared" si="26"/>
        <v>69</v>
      </c>
      <c r="E80" s="127">
        <f t="shared" si="26"/>
        <v>32</v>
      </c>
      <c r="F80" s="89">
        <f t="shared" si="27"/>
        <v>0.77376</v>
      </c>
      <c r="G80" s="128">
        <f t="shared" si="28"/>
        <v>50568.31104</v>
      </c>
      <c r="H80" s="91">
        <f t="shared" si="29"/>
        <v>1580.2597200000018</v>
      </c>
      <c r="I80" s="129">
        <f t="shared" si="29"/>
        <v>12642.07776</v>
      </c>
      <c r="K80" s="127"/>
      <c r="L80" s="127"/>
      <c r="M80" s="127"/>
      <c r="N80" s="127"/>
      <c r="O80" s="89"/>
      <c r="P80" s="93"/>
      <c r="Q80" s="91"/>
      <c r="R80" s="91"/>
    </row>
    <row r="81" spans="2:18" ht="12.75" thickBot="1">
      <c r="B81" s="136">
        <f t="shared" si="26"/>
        <v>15</v>
      </c>
      <c r="C81" s="137">
        <f t="shared" si="26"/>
        <v>2032</v>
      </c>
      <c r="D81" s="137">
        <f t="shared" si="26"/>
        <v>70</v>
      </c>
      <c r="E81" s="137">
        <f t="shared" si="26"/>
        <v>33</v>
      </c>
      <c r="F81" s="114">
        <f t="shared" si="27"/>
        <v>0.79794</v>
      </c>
      <c r="G81" s="138">
        <f t="shared" si="28"/>
        <v>52148.570759999995</v>
      </c>
      <c r="H81" s="116">
        <f t="shared" si="29"/>
        <v>1580.2597199999946</v>
      </c>
      <c r="I81" s="139">
        <f t="shared" si="29"/>
        <v>13037.142689999999</v>
      </c>
      <c r="K81" s="127"/>
      <c r="L81" s="127"/>
      <c r="M81" s="127"/>
      <c r="N81" s="127"/>
      <c r="O81" s="89"/>
      <c r="P81" s="93"/>
      <c r="Q81" s="91"/>
      <c r="R81" s="91"/>
    </row>
    <row r="82" spans="2:18" ht="12">
      <c r="B82" s="88"/>
      <c r="C82" s="87"/>
      <c r="D82" s="88"/>
      <c r="E82" s="88"/>
      <c r="F82" s="89"/>
      <c r="G82" s="93"/>
      <c r="H82" s="91"/>
      <c r="I82" s="95"/>
      <c r="K82" s="127"/>
      <c r="L82" s="127"/>
      <c r="M82" s="127"/>
      <c r="N82" s="127"/>
      <c r="O82" s="89"/>
      <c r="P82" s="93"/>
      <c r="Q82" s="91"/>
      <c r="R82" s="91"/>
    </row>
    <row r="83" spans="2:18" ht="12">
      <c r="B83" s="88"/>
      <c r="C83" s="87"/>
      <c r="D83" s="88"/>
      <c r="E83" s="88"/>
      <c r="F83" s="89"/>
      <c r="G83" s="93"/>
      <c r="H83" s="91"/>
      <c r="I83" s="95"/>
      <c r="K83" s="127"/>
      <c r="L83" s="127"/>
      <c r="M83" s="127"/>
      <c r="N83" s="127"/>
      <c r="O83" s="89"/>
      <c r="P83" s="93"/>
      <c r="Q83" s="91"/>
      <c r="R83" s="91"/>
    </row>
    <row r="84" ht="12">
      <c r="C84" s="63"/>
    </row>
    <row r="85" spans="2:23" ht="12">
      <c r="B85" s="5" t="s">
        <v>0</v>
      </c>
      <c r="C85" s="64">
        <v>50</v>
      </c>
      <c r="D85" s="32">
        <v>51</v>
      </c>
      <c r="E85" s="32">
        <v>52</v>
      </c>
      <c r="F85" s="32">
        <v>53</v>
      </c>
      <c r="G85" s="32">
        <v>54</v>
      </c>
      <c r="H85" s="32">
        <v>55</v>
      </c>
      <c r="I85" s="32">
        <v>56</v>
      </c>
      <c r="J85" s="32">
        <v>57</v>
      </c>
      <c r="K85" s="32">
        <v>58</v>
      </c>
      <c r="L85" s="32">
        <v>59</v>
      </c>
      <c r="M85" s="32">
        <v>60</v>
      </c>
      <c r="N85" s="32">
        <v>61</v>
      </c>
      <c r="O85" s="32">
        <v>62</v>
      </c>
      <c r="P85" s="32">
        <v>63</v>
      </c>
      <c r="Q85" s="32">
        <v>64</v>
      </c>
      <c r="R85" s="32">
        <v>65</v>
      </c>
      <c r="S85" s="32">
        <v>66</v>
      </c>
      <c r="T85" s="32">
        <v>67</v>
      </c>
      <c r="U85" s="32">
        <v>68</v>
      </c>
      <c r="V85" s="32">
        <v>69</v>
      </c>
      <c r="W85" s="32">
        <v>70</v>
      </c>
    </row>
    <row r="86" spans="1:24" ht="12">
      <c r="A86" s="140"/>
      <c r="B86" s="140" t="s">
        <v>2</v>
      </c>
      <c r="C86" s="141">
        <v>0.011000000000000001</v>
      </c>
      <c r="D86" s="142">
        <v>0.0128</v>
      </c>
      <c r="E86" s="142">
        <v>0.0146</v>
      </c>
      <c r="F86" s="142">
        <v>0.016399999999999998</v>
      </c>
      <c r="G86" s="142">
        <v>0.018199999999999997</v>
      </c>
      <c r="H86" s="142">
        <v>0.02</v>
      </c>
      <c r="I86" s="142">
        <v>0.020639999999999995</v>
      </c>
      <c r="J86" s="142">
        <v>0.021259999999999994</v>
      </c>
      <c r="K86" s="142">
        <v>0.021879999999999993</v>
      </c>
      <c r="L86" s="142">
        <v>0.0225</v>
      </c>
      <c r="M86" s="142">
        <v>0.02313999999999999</v>
      </c>
      <c r="N86" s="142">
        <v>0.02375999999999999</v>
      </c>
      <c r="O86" s="142">
        <v>0.02437999999999999</v>
      </c>
      <c r="P86" s="142">
        <v>0.025</v>
      </c>
      <c r="Q86" s="142">
        <v>0.025</v>
      </c>
      <c r="R86" s="142">
        <v>0.025</v>
      </c>
      <c r="S86" s="142">
        <v>0.025</v>
      </c>
      <c r="T86" s="142">
        <v>0.025</v>
      </c>
      <c r="U86" s="142">
        <v>0.025</v>
      </c>
      <c r="V86" s="142">
        <v>0.025</v>
      </c>
      <c r="W86" s="142">
        <v>0.025</v>
      </c>
      <c r="X86" s="143" t="s">
        <v>6</v>
      </c>
    </row>
    <row r="87" spans="2:16" ht="12">
      <c r="B87" s="5" t="s">
        <v>1</v>
      </c>
      <c r="C87" s="6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</row>
    <row r="88" spans="2:24" ht="12">
      <c r="B88" s="32">
        <v>5</v>
      </c>
      <c r="C88" s="145">
        <f aca="true" t="shared" si="30" ref="C88:C130">+C$86*$B88*100</f>
        <v>5.500000000000001</v>
      </c>
      <c r="D88" s="145">
        <f aca="true" t="shared" si="31" ref="D88:W101">+D$86*$B88*100</f>
        <v>6.4</v>
      </c>
      <c r="E88" s="145">
        <f t="shared" si="31"/>
        <v>7.3</v>
      </c>
      <c r="F88" s="145">
        <f t="shared" si="31"/>
        <v>8.2</v>
      </c>
      <c r="G88" s="145">
        <f t="shared" si="31"/>
        <v>9.099999999999998</v>
      </c>
      <c r="H88" s="145">
        <f t="shared" si="31"/>
        <v>10</v>
      </c>
      <c r="I88" s="145">
        <f t="shared" si="31"/>
        <v>10.319999999999997</v>
      </c>
      <c r="J88" s="145">
        <f t="shared" si="31"/>
        <v>10.629999999999997</v>
      </c>
      <c r="K88" s="145">
        <f t="shared" si="31"/>
        <v>10.939999999999998</v>
      </c>
      <c r="L88" s="145">
        <f t="shared" si="31"/>
        <v>11.249999999999998</v>
      </c>
      <c r="M88" s="145">
        <f t="shared" si="31"/>
        <v>11.569999999999995</v>
      </c>
      <c r="N88" s="145">
        <f t="shared" si="31"/>
        <v>11.879999999999995</v>
      </c>
      <c r="O88" s="145">
        <f t="shared" si="31"/>
        <v>12.189999999999994</v>
      </c>
      <c r="P88" s="145">
        <f t="shared" si="31"/>
        <v>12.5</v>
      </c>
      <c r="Q88" s="145">
        <f t="shared" si="31"/>
        <v>12.5</v>
      </c>
      <c r="R88" s="145">
        <f t="shared" si="31"/>
        <v>12.5</v>
      </c>
      <c r="S88" s="145">
        <f t="shared" si="31"/>
        <v>12.5</v>
      </c>
      <c r="T88" s="145">
        <f t="shared" si="31"/>
        <v>12.5</v>
      </c>
      <c r="U88" s="145">
        <f t="shared" si="31"/>
        <v>12.5</v>
      </c>
      <c r="V88" s="145">
        <f t="shared" si="31"/>
        <v>12.5</v>
      </c>
      <c r="W88" s="145">
        <f t="shared" si="31"/>
        <v>12.5</v>
      </c>
      <c r="X88" s="64">
        <f>+B88</f>
        <v>5</v>
      </c>
    </row>
    <row r="89" spans="2:24" ht="12">
      <c r="B89" s="32">
        <v>6</v>
      </c>
      <c r="C89" s="145">
        <f t="shared" si="30"/>
        <v>6.6000000000000005</v>
      </c>
      <c r="D89" s="145">
        <f aca="true" t="shared" si="32" ref="D89:R89">+D$86*$B89*100</f>
        <v>7.680000000000001</v>
      </c>
      <c r="E89" s="145">
        <f t="shared" si="32"/>
        <v>8.76</v>
      </c>
      <c r="F89" s="145">
        <f t="shared" si="32"/>
        <v>9.839999999999998</v>
      </c>
      <c r="G89" s="145">
        <f t="shared" si="32"/>
        <v>10.92</v>
      </c>
      <c r="H89" s="145">
        <f t="shared" si="32"/>
        <v>12</v>
      </c>
      <c r="I89" s="145">
        <f t="shared" si="32"/>
        <v>12.383999999999999</v>
      </c>
      <c r="J89" s="145">
        <f t="shared" si="32"/>
        <v>12.755999999999995</v>
      </c>
      <c r="K89" s="145">
        <f t="shared" si="32"/>
        <v>13.127999999999995</v>
      </c>
      <c r="L89" s="145">
        <f t="shared" si="32"/>
        <v>13.5</v>
      </c>
      <c r="M89" s="145">
        <f t="shared" si="32"/>
        <v>13.883999999999993</v>
      </c>
      <c r="N89" s="145">
        <f t="shared" si="32"/>
        <v>14.255999999999993</v>
      </c>
      <c r="O89" s="145">
        <f t="shared" si="32"/>
        <v>14.627999999999993</v>
      </c>
      <c r="P89" s="145">
        <f t="shared" si="32"/>
        <v>15.000000000000002</v>
      </c>
      <c r="Q89" s="145">
        <f t="shared" si="32"/>
        <v>15.000000000000002</v>
      </c>
      <c r="R89" s="145">
        <f t="shared" si="32"/>
        <v>15.000000000000002</v>
      </c>
      <c r="S89" s="145">
        <f t="shared" si="31"/>
        <v>15.000000000000002</v>
      </c>
      <c r="T89" s="145">
        <f t="shared" si="31"/>
        <v>15.000000000000002</v>
      </c>
      <c r="U89" s="145">
        <f t="shared" si="31"/>
        <v>15.000000000000002</v>
      </c>
      <c r="V89" s="145">
        <f t="shared" si="31"/>
        <v>15.000000000000002</v>
      </c>
      <c r="W89" s="145">
        <f t="shared" si="31"/>
        <v>15.000000000000002</v>
      </c>
      <c r="X89" s="64">
        <f aca="true" t="shared" si="33" ref="X89:X118">+B89</f>
        <v>6</v>
      </c>
    </row>
    <row r="90" spans="2:24" ht="12">
      <c r="B90" s="32">
        <v>7</v>
      </c>
      <c r="C90" s="145">
        <f t="shared" si="30"/>
        <v>7.700000000000001</v>
      </c>
      <c r="D90" s="145">
        <f t="shared" si="31"/>
        <v>8.959999999999999</v>
      </c>
      <c r="E90" s="145">
        <f t="shared" si="31"/>
        <v>10.22</v>
      </c>
      <c r="F90" s="145">
        <f t="shared" si="31"/>
        <v>11.479999999999999</v>
      </c>
      <c r="G90" s="145">
        <f t="shared" si="31"/>
        <v>12.739999999999998</v>
      </c>
      <c r="H90" s="145">
        <f t="shared" si="31"/>
        <v>14.000000000000002</v>
      </c>
      <c r="I90" s="145">
        <f t="shared" si="31"/>
        <v>14.447999999999997</v>
      </c>
      <c r="J90" s="145">
        <f t="shared" si="31"/>
        <v>14.881999999999994</v>
      </c>
      <c r="K90" s="145">
        <f t="shared" si="31"/>
        <v>15.315999999999995</v>
      </c>
      <c r="L90" s="145">
        <f t="shared" si="31"/>
        <v>15.75</v>
      </c>
      <c r="M90" s="145">
        <f t="shared" si="31"/>
        <v>16.197999999999993</v>
      </c>
      <c r="N90" s="145">
        <f t="shared" si="31"/>
        <v>16.63199999999999</v>
      </c>
      <c r="O90" s="145">
        <f t="shared" si="31"/>
        <v>17.065999999999992</v>
      </c>
      <c r="P90" s="145">
        <f t="shared" si="31"/>
        <v>17.5</v>
      </c>
      <c r="Q90" s="145">
        <f t="shared" si="31"/>
        <v>17.5</v>
      </c>
      <c r="R90" s="145">
        <f t="shared" si="31"/>
        <v>17.5</v>
      </c>
      <c r="S90" s="145">
        <f t="shared" si="31"/>
        <v>17.5</v>
      </c>
      <c r="T90" s="145">
        <f t="shared" si="31"/>
        <v>17.5</v>
      </c>
      <c r="U90" s="145">
        <f t="shared" si="31"/>
        <v>17.5</v>
      </c>
      <c r="V90" s="145">
        <f t="shared" si="31"/>
        <v>17.5</v>
      </c>
      <c r="W90" s="145">
        <f t="shared" si="31"/>
        <v>17.5</v>
      </c>
      <c r="X90" s="64">
        <f t="shared" si="33"/>
        <v>7</v>
      </c>
    </row>
    <row r="91" spans="2:24" ht="12">
      <c r="B91" s="32">
        <v>8</v>
      </c>
      <c r="C91" s="145">
        <f t="shared" si="30"/>
        <v>8.8</v>
      </c>
      <c r="D91" s="145">
        <f t="shared" si="31"/>
        <v>10.24</v>
      </c>
      <c r="E91" s="145">
        <f t="shared" si="31"/>
        <v>11.68</v>
      </c>
      <c r="F91" s="145">
        <f t="shared" si="31"/>
        <v>13.119999999999997</v>
      </c>
      <c r="G91" s="145">
        <f t="shared" si="31"/>
        <v>14.559999999999999</v>
      </c>
      <c r="H91" s="145">
        <f t="shared" si="31"/>
        <v>16</v>
      </c>
      <c r="I91" s="145">
        <f t="shared" si="31"/>
        <v>16.511999999999997</v>
      </c>
      <c r="J91" s="145">
        <f t="shared" si="31"/>
        <v>17.007999999999996</v>
      </c>
      <c r="K91" s="145">
        <f t="shared" si="31"/>
        <v>17.503999999999994</v>
      </c>
      <c r="L91" s="145">
        <f t="shared" si="31"/>
        <v>18</v>
      </c>
      <c r="M91" s="145">
        <f t="shared" si="31"/>
        <v>18.511999999999993</v>
      </c>
      <c r="N91" s="145">
        <f t="shared" si="31"/>
        <v>19.007999999999992</v>
      </c>
      <c r="O91" s="145">
        <f t="shared" si="31"/>
        <v>19.50399999999999</v>
      </c>
      <c r="P91" s="145">
        <f t="shared" si="31"/>
        <v>20</v>
      </c>
      <c r="Q91" s="145">
        <f t="shared" si="31"/>
        <v>20</v>
      </c>
      <c r="R91" s="145">
        <f t="shared" si="31"/>
        <v>20</v>
      </c>
      <c r="S91" s="145">
        <f t="shared" si="31"/>
        <v>20</v>
      </c>
      <c r="T91" s="145">
        <f t="shared" si="31"/>
        <v>20</v>
      </c>
      <c r="U91" s="145">
        <f t="shared" si="31"/>
        <v>20</v>
      </c>
      <c r="V91" s="145">
        <f t="shared" si="31"/>
        <v>20</v>
      </c>
      <c r="W91" s="145">
        <f t="shared" si="31"/>
        <v>20</v>
      </c>
      <c r="X91" s="64">
        <f t="shared" si="33"/>
        <v>8</v>
      </c>
    </row>
    <row r="92" spans="2:24" ht="12">
      <c r="B92" s="32">
        <v>9</v>
      </c>
      <c r="C92" s="145">
        <f t="shared" si="30"/>
        <v>9.9</v>
      </c>
      <c r="D92" s="145">
        <f t="shared" si="31"/>
        <v>11.520000000000001</v>
      </c>
      <c r="E92" s="145">
        <f t="shared" si="31"/>
        <v>13.139999999999999</v>
      </c>
      <c r="F92" s="145">
        <f t="shared" si="31"/>
        <v>14.759999999999998</v>
      </c>
      <c r="G92" s="145">
        <f t="shared" si="31"/>
        <v>16.38</v>
      </c>
      <c r="H92" s="145">
        <f t="shared" si="31"/>
        <v>18</v>
      </c>
      <c r="I92" s="145">
        <f t="shared" si="31"/>
        <v>18.575999999999997</v>
      </c>
      <c r="J92" s="145">
        <f t="shared" si="31"/>
        <v>19.133999999999997</v>
      </c>
      <c r="K92" s="145">
        <f t="shared" si="31"/>
        <v>19.691999999999993</v>
      </c>
      <c r="L92" s="145">
        <f t="shared" si="31"/>
        <v>20.25</v>
      </c>
      <c r="M92" s="145">
        <f t="shared" si="31"/>
        <v>20.825999999999993</v>
      </c>
      <c r="N92" s="145">
        <f t="shared" si="31"/>
        <v>21.383999999999993</v>
      </c>
      <c r="O92" s="145">
        <f t="shared" si="31"/>
        <v>21.94199999999999</v>
      </c>
      <c r="P92" s="145">
        <f t="shared" si="31"/>
        <v>22.5</v>
      </c>
      <c r="Q92" s="145">
        <f t="shared" si="31"/>
        <v>22.5</v>
      </c>
      <c r="R92" s="145">
        <f t="shared" si="31"/>
        <v>22.5</v>
      </c>
      <c r="S92" s="145">
        <f t="shared" si="31"/>
        <v>22.5</v>
      </c>
      <c r="T92" s="145">
        <f t="shared" si="31"/>
        <v>22.5</v>
      </c>
      <c r="U92" s="145">
        <f t="shared" si="31"/>
        <v>22.5</v>
      </c>
      <c r="V92" s="145">
        <f t="shared" si="31"/>
        <v>22.5</v>
      </c>
      <c r="W92" s="145">
        <f t="shared" si="31"/>
        <v>22.5</v>
      </c>
      <c r="X92" s="64">
        <f t="shared" si="33"/>
        <v>9</v>
      </c>
    </row>
    <row r="93" spans="2:24" ht="12">
      <c r="B93" s="32">
        <v>10</v>
      </c>
      <c r="C93" s="145">
        <f t="shared" si="30"/>
        <v>11.000000000000002</v>
      </c>
      <c r="D93" s="145">
        <f t="shared" si="31"/>
        <v>12.8</v>
      </c>
      <c r="E93" s="145">
        <f t="shared" si="31"/>
        <v>14.6</v>
      </c>
      <c r="F93" s="145">
        <f t="shared" si="31"/>
        <v>16.4</v>
      </c>
      <c r="G93" s="145">
        <f t="shared" si="31"/>
        <v>18.199999999999996</v>
      </c>
      <c r="H93" s="145">
        <f t="shared" si="31"/>
        <v>20</v>
      </c>
      <c r="I93" s="145">
        <f t="shared" si="31"/>
        <v>20.639999999999993</v>
      </c>
      <c r="J93" s="145">
        <f t="shared" si="31"/>
        <v>21.259999999999994</v>
      </c>
      <c r="K93" s="145">
        <f t="shared" si="31"/>
        <v>21.879999999999995</v>
      </c>
      <c r="L93" s="145">
        <f t="shared" si="31"/>
        <v>22.499999999999996</v>
      </c>
      <c r="M93" s="145">
        <f t="shared" si="31"/>
        <v>23.13999999999999</v>
      </c>
      <c r="N93" s="145">
        <f t="shared" si="31"/>
        <v>23.75999999999999</v>
      </c>
      <c r="O93" s="145">
        <f t="shared" si="31"/>
        <v>24.37999999999999</v>
      </c>
      <c r="P93" s="145">
        <f t="shared" si="31"/>
        <v>25</v>
      </c>
      <c r="Q93" s="145">
        <f t="shared" si="31"/>
        <v>25</v>
      </c>
      <c r="R93" s="145">
        <f t="shared" si="31"/>
        <v>25</v>
      </c>
      <c r="S93" s="145">
        <f t="shared" si="31"/>
        <v>25</v>
      </c>
      <c r="T93" s="145">
        <f t="shared" si="31"/>
        <v>25</v>
      </c>
      <c r="U93" s="145">
        <f t="shared" si="31"/>
        <v>25</v>
      </c>
      <c r="V93" s="145">
        <f t="shared" si="31"/>
        <v>25</v>
      </c>
      <c r="W93" s="145">
        <f t="shared" si="31"/>
        <v>25</v>
      </c>
      <c r="X93" s="64">
        <f t="shared" si="33"/>
        <v>10</v>
      </c>
    </row>
    <row r="94" spans="2:24" ht="12">
      <c r="B94" s="32">
        <v>11</v>
      </c>
      <c r="C94" s="145">
        <f t="shared" si="30"/>
        <v>12.100000000000001</v>
      </c>
      <c r="D94" s="145">
        <f t="shared" si="31"/>
        <v>14.08</v>
      </c>
      <c r="E94" s="145">
        <f t="shared" si="31"/>
        <v>16.06</v>
      </c>
      <c r="F94" s="145">
        <f t="shared" si="31"/>
        <v>18.04</v>
      </c>
      <c r="G94" s="145">
        <f t="shared" si="31"/>
        <v>20.019999999999996</v>
      </c>
      <c r="H94" s="145">
        <f t="shared" si="31"/>
        <v>22</v>
      </c>
      <c r="I94" s="145">
        <f t="shared" si="31"/>
        <v>22.703999999999994</v>
      </c>
      <c r="J94" s="145">
        <f t="shared" si="31"/>
        <v>23.385999999999992</v>
      </c>
      <c r="K94" s="145">
        <f t="shared" si="31"/>
        <v>24.06799999999999</v>
      </c>
      <c r="L94" s="145">
        <f t="shared" si="31"/>
        <v>24.75</v>
      </c>
      <c r="M94" s="145">
        <f t="shared" si="31"/>
        <v>25.453999999999986</v>
      </c>
      <c r="N94" s="145">
        <f t="shared" si="31"/>
        <v>26.13599999999999</v>
      </c>
      <c r="O94" s="145">
        <f t="shared" si="31"/>
        <v>26.817999999999987</v>
      </c>
      <c r="P94" s="145">
        <f t="shared" si="31"/>
        <v>27.500000000000004</v>
      </c>
      <c r="Q94" s="145">
        <f t="shared" si="31"/>
        <v>27.500000000000004</v>
      </c>
      <c r="R94" s="145">
        <f t="shared" si="31"/>
        <v>27.500000000000004</v>
      </c>
      <c r="S94" s="145">
        <f t="shared" si="31"/>
        <v>27.500000000000004</v>
      </c>
      <c r="T94" s="145">
        <f t="shared" si="31"/>
        <v>27.500000000000004</v>
      </c>
      <c r="U94" s="145">
        <f t="shared" si="31"/>
        <v>27.500000000000004</v>
      </c>
      <c r="V94" s="145">
        <f t="shared" si="31"/>
        <v>27.500000000000004</v>
      </c>
      <c r="W94" s="145">
        <f t="shared" si="31"/>
        <v>27.500000000000004</v>
      </c>
      <c r="X94" s="64">
        <f t="shared" si="33"/>
        <v>11</v>
      </c>
    </row>
    <row r="95" spans="2:24" ht="12">
      <c r="B95" s="32">
        <v>12</v>
      </c>
      <c r="C95" s="145">
        <f t="shared" si="30"/>
        <v>13.200000000000001</v>
      </c>
      <c r="D95" s="145">
        <f t="shared" si="31"/>
        <v>15.360000000000001</v>
      </c>
      <c r="E95" s="145">
        <f t="shared" si="31"/>
        <v>17.52</v>
      </c>
      <c r="F95" s="145">
        <f t="shared" si="31"/>
        <v>19.679999999999996</v>
      </c>
      <c r="G95" s="145">
        <f t="shared" si="31"/>
        <v>21.84</v>
      </c>
      <c r="H95" s="145">
        <f t="shared" si="31"/>
        <v>24</v>
      </c>
      <c r="I95" s="145">
        <f t="shared" si="31"/>
        <v>24.767999999999997</v>
      </c>
      <c r="J95" s="145">
        <f t="shared" si="31"/>
        <v>25.51199999999999</v>
      </c>
      <c r="K95" s="145">
        <f t="shared" si="31"/>
        <v>26.25599999999999</v>
      </c>
      <c r="L95" s="145">
        <f t="shared" si="31"/>
        <v>27</v>
      </c>
      <c r="M95" s="145">
        <f t="shared" si="31"/>
        <v>27.767999999999986</v>
      </c>
      <c r="N95" s="145">
        <f t="shared" si="31"/>
        <v>28.511999999999986</v>
      </c>
      <c r="O95" s="145">
        <f t="shared" si="31"/>
        <v>29.255999999999986</v>
      </c>
      <c r="P95" s="145">
        <f t="shared" si="31"/>
        <v>30.000000000000004</v>
      </c>
      <c r="Q95" s="145">
        <f t="shared" si="31"/>
        <v>30.000000000000004</v>
      </c>
      <c r="R95" s="145">
        <f t="shared" si="31"/>
        <v>30.000000000000004</v>
      </c>
      <c r="S95" s="145">
        <f t="shared" si="31"/>
        <v>30.000000000000004</v>
      </c>
      <c r="T95" s="145">
        <f t="shared" si="31"/>
        <v>30.000000000000004</v>
      </c>
      <c r="U95" s="145">
        <f t="shared" si="31"/>
        <v>30.000000000000004</v>
      </c>
      <c r="V95" s="145">
        <f t="shared" si="31"/>
        <v>30.000000000000004</v>
      </c>
      <c r="W95" s="145">
        <f t="shared" si="31"/>
        <v>30.000000000000004</v>
      </c>
      <c r="X95" s="64">
        <f t="shared" si="33"/>
        <v>12</v>
      </c>
    </row>
    <row r="96" spans="2:24" ht="12">
      <c r="B96" s="32">
        <v>13</v>
      </c>
      <c r="C96" s="145">
        <f t="shared" si="30"/>
        <v>14.3</v>
      </c>
      <c r="D96" s="145">
        <f t="shared" si="31"/>
        <v>16.64</v>
      </c>
      <c r="E96" s="145">
        <f t="shared" si="31"/>
        <v>18.98</v>
      </c>
      <c r="F96" s="145">
        <f t="shared" si="31"/>
        <v>21.319999999999997</v>
      </c>
      <c r="G96" s="145">
        <f t="shared" si="31"/>
        <v>23.659999999999997</v>
      </c>
      <c r="H96" s="145">
        <f t="shared" si="31"/>
        <v>26</v>
      </c>
      <c r="I96" s="145">
        <f t="shared" si="31"/>
        <v>26.831999999999994</v>
      </c>
      <c r="J96" s="145">
        <f t="shared" si="31"/>
        <v>27.63799999999999</v>
      </c>
      <c r="K96" s="145">
        <f t="shared" si="31"/>
        <v>28.443999999999992</v>
      </c>
      <c r="L96" s="145">
        <f t="shared" si="31"/>
        <v>29.25</v>
      </c>
      <c r="M96" s="145">
        <f t="shared" si="31"/>
        <v>30.081999999999987</v>
      </c>
      <c r="N96" s="145">
        <f t="shared" si="31"/>
        <v>30.887999999999987</v>
      </c>
      <c r="O96" s="145">
        <f t="shared" si="31"/>
        <v>31.693999999999985</v>
      </c>
      <c r="P96" s="145">
        <f t="shared" si="31"/>
        <v>32.5</v>
      </c>
      <c r="Q96" s="145">
        <f t="shared" si="31"/>
        <v>32.5</v>
      </c>
      <c r="R96" s="145">
        <f t="shared" si="31"/>
        <v>32.5</v>
      </c>
      <c r="S96" s="145">
        <f t="shared" si="31"/>
        <v>32.5</v>
      </c>
      <c r="T96" s="145">
        <f t="shared" si="31"/>
        <v>32.5</v>
      </c>
      <c r="U96" s="145">
        <f t="shared" si="31"/>
        <v>32.5</v>
      </c>
      <c r="V96" s="145">
        <f t="shared" si="31"/>
        <v>32.5</v>
      </c>
      <c r="W96" s="145">
        <f t="shared" si="31"/>
        <v>32.5</v>
      </c>
      <c r="X96" s="64">
        <f t="shared" si="33"/>
        <v>13</v>
      </c>
    </row>
    <row r="97" spans="2:24" ht="12">
      <c r="B97" s="32">
        <v>14</v>
      </c>
      <c r="C97" s="145">
        <f t="shared" si="30"/>
        <v>15.400000000000002</v>
      </c>
      <c r="D97" s="145">
        <f t="shared" si="31"/>
        <v>17.919999999999998</v>
      </c>
      <c r="E97" s="145">
        <f t="shared" si="31"/>
        <v>20.44</v>
      </c>
      <c r="F97" s="145">
        <f t="shared" si="31"/>
        <v>22.959999999999997</v>
      </c>
      <c r="G97" s="145">
        <f t="shared" si="31"/>
        <v>25.479999999999997</v>
      </c>
      <c r="H97" s="145">
        <f t="shared" si="31"/>
        <v>28.000000000000004</v>
      </c>
      <c r="I97" s="145">
        <f t="shared" si="31"/>
        <v>28.895999999999994</v>
      </c>
      <c r="J97" s="145">
        <f t="shared" si="31"/>
        <v>29.76399999999999</v>
      </c>
      <c r="K97" s="145">
        <f t="shared" si="31"/>
        <v>30.63199999999999</v>
      </c>
      <c r="L97" s="145">
        <f t="shared" si="31"/>
        <v>31.5</v>
      </c>
      <c r="M97" s="145">
        <f t="shared" si="31"/>
        <v>32.39599999999999</v>
      </c>
      <c r="N97" s="145">
        <f t="shared" si="31"/>
        <v>33.26399999999998</v>
      </c>
      <c r="O97" s="145">
        <f t="shared" si="31"/>
        <v>34.131999999999984</v>
      </c>
      <c r="P97" s="145">
        <f t="shared" si="31"/>
        <v>35</v>
      </c>
      <c r="Q97" s="145">
        <f t="shared" si="31"/>
        <v>35</v>
      </c>
      <c r="R97" s="145">
        <f t="shared" si="31"/>
        <v>35</v>
      </c>
      <c r="S97" s="145">
        <f t="shared" si="31"/>
        <v>35</v>
      </c>
      <c r="T97" s="145">
        <f t="shared" si="31"/>
        <v>35</v>
      </c>
      <c r="U97" s="145">
        <f t="shared" si="31"/>
        <v>35</v>
      </c>
      <c r="V97" s="145">
        <f t="shared" si="31"/>
        <v>35</v>
      </c>
      <c r="W97" s="145">
        <f t="shared" si="31"/>
        <v>35</v>
      </c>
      <c r="X97" s="64">
        <f t="shared" si="33"/>
        <v>14</v>
      </c>
    </row>
    <row r="98" spans="2:24" ht="12">
      <c r="B98" s="32">
        <v>15</v>
      </c>
      <c r="C98" s="145">
        <f t="shared" si="30"/>
        <v>16.5</v>
      </c>
      <c r="D98" s="145">
        <f t="shared" si="31"/>
        <v>19.2</v>
      </c>
      <c r="E98" s="145">
        <f t="shared" si="31"/>
        <v>21.9</v>
      </c>
      <c r="F98" s="145">
        <f t="shared" si="31"/>
        <v>24.599999999999998</v>
      </c>
      <c r="G98" s="145">
        <f t="shared" si="31"/>
        <v>27.299999999999997</v>
      </c>
      <c r="H98" s="145">
        <f t="shared" si="31"/>
        <v>30</v>
      </c>
      <c r="I98" s="145">
        <f t="shared" si="31"/>
        <v>30.959999999999994</v>
      </c>
      <c r="J98" s="145">
        <f t="shared" si="31"/>
        <v>31.88999999999999</v>
      </c>
      <c r="K98" s="145">
        <f t="shared" si="31"/>
        <v>32.819999999999986</v>
      </c>
      <c r="L98" s="145">
        <f t="shared" si="31"/>
        <v>33.75</v>
      </c>
      <c r="M98" s="145">
        <f t="shared" si="31"/>
        <v>34.70999999999999</v>
      </c>
      <c r="N98" s="145">
        <f t="shared" si="31"/>
        <v>35.639999999999986</v>
      </c>
      <c r="O98" s="145">
        <f t="shared" si="31"/>
        <v>36.56999999999998</v>
      </c>
      <c r="P98" s="145">
        <f t="shared" si="31"/>
        <v>37.5</v>
      </c>
      <c r="Q98" s="145">
        <f t="shared" si="31"/>
        <v>37.5</v>
      </c>
      <c r="R98" s="145">
        <f t="shared" si="31"/>
        <v>37.5</v>
      </c>
      <c r="S98" s="145">
        <f t="shared" si="31"/>
        <v>37.5</v>
      </c>
      <c r="T98" s="145">
        <f t="shared" si="31"/>
        <v>37.5</v>
      </c>
      <c r="U98" s="145">
        <f t="shared" si="31"/>
        <v>37.5</v>
      </c>
      <c r="V98" s="145">
        <f t="shared" si="31"/>
        <v>37.5</v>
      </c>
      <c r="W98" s="145">
        <f t="shared" si="31"/>
        <v>37.5</v>
      </c>
      <c r="X98" s="64">
        <f t="shared" si="33"/>
        <v>15</v>
      </c>
    </row>
    <row r="99" spans="2:24" ht="12">
      <c r="B99" s="32">
        <v>16</v>
      </c>
      <c r="C99" s="145">
        <f t="shared" si="30"/>
        <v>17.6</v>
      </c>
      <c r="D99" s="145">
        <f t="shared" si="31"/>
        <v>20.48</v>
      </c>
      <c r="E99" s="145">
        <f t="shared" si="31"/>
        <v>23.36</v>
      </c>
      <c r="F99" s="145">
        <f t="shared" si="31"/>
        <v>26.239999999999995</v>
      </c>
      <c r="G99" s="145">
        <f t="shared" si="31"/>
        <v>29.119999999999997</v>
      </c>
      <c r="H99" s="145">
        <f t="shared" si="31"/>
        <v>32</v>
      </c>
      <c r="I99" s="145">
        <f t="shared" si="31"/>
        <v>33.023999999999994</v>
      </c>
      <c r="J99" s="145">
        <f t="shared" si="31"/>
        <v>34.01599999999999</v>
      </c>
      <c r="K99" s="145">
        <f t="shared" si="31"/>
        <v>35.00799999999999</v>
      </c>
      <c r="L99" s="145">
        <f t="shared" si="31"/>
        <v>36</v>
      </c>
      <c r="M99" s="145">
        <f t="shared" si="31"/>
        <v>37.02399999999999</v>
      </c>
      <c r="N99" s="145">
        <f t="shared" si="31"/>
        <v>38.015999999999984</v>
      </c>
      <c r="O99" s="145">
        <f t="shared" si="31"/>
        <v>39.00799999999998</v>
      </c>
      <c r="P99" s="145">
        <f t="shared" si="31"/>
        <v>40</v>
      </c>
      <c r="Q99" s="145">
        <f t="shared" si="31"/>
        <v>40</v>
      </c>
      <c r="R99" s="145">
        <f t="shared" si="31"/>
        <v>40</v>
      </c>
      <c r="S99" s="145">
        <f t="shared" si="31"/>
        <v>40</v>
      </c>
      <c r="T99" s="145">
        <f t="shared" si="31"/>
        <v>40</v>
      </c>
      <c r="U99" s="145">
        <f t="shared" si="31"/>
        <v>40</v>
      </c>
      <c r="V99" s="145">
        <f t="shared" si="31"/>
        <v>40</v>
      </c>
      <c r="W99" s="145">
        <f t="shared" si="31"/>
        <v>40</v>
      </c>
      <c r="X99" s="64">
        <f t="shared" si="33"/>
        <v>16</v>
      </c>
    </row>
    <row r="100" spans="2:24" ht="12">
      <c r="B100" s="32">
        <v>17</v>
      </c>
      <c r="C100" s="145">
        <f t="shared" si="30"/>
        <v>18.700000000000003</v>
      </c>
      <c r="D100" s="145">
        <f t="shared" si="31"/>
        <v>21.76</v>
      </c>
      <c r="E100" s="145">
        <f t="shared" si="31"/>
        <v>24.82</v>
      </c>
      <c r="F100" s="145">
        <f t="shared" si="31"/>
        <v>27.879999999999995</v>
      </c>
      <c r="G100" s="145">
        <f t="shared" si="31"/>
        <v>30.939999999999994</v>
      </c>
      <c r="H100" s="145">
        <f t="shared" si="31"/>
        <v>34</v>
      </c>
      <c r="I100" s="145">
        <f t="shared" si="31"/>
        <v>35.087999999999994</v>
      </c>
      <c r="J100" s="145">
        <f t="shared" si="31"/>
        <v>36.14199999999999</v>
      </c>
      <c r="K100" s="145">
        <f t="shared" si="31"/>
        <v>37.19599999999999</v>
      </c>
      <c r="L100" s="145">
        <f t="shared" si="31"/>
        <v>38.25</v>
      </c>
      <c r="M100" s="145">
        <f t="shared" si="31"/>
        <v>39.33799999999999</v>
      </c>
      <c r="N100" s="145">
        <f t="shared" si="31"/>
        <v>40.39199999999998</v>
      </c>
      <c r="O100" s="145">
        <f t="shared" si="31"/>
        <v>41.445999999999984</v>
      </c>
      <c r="P100" s="145">
        <f t="shared" si="31"/>
        <v>42.50000000000001</v>
      </c>
      <c r="Q100" s="145">
        <f t="shared" si="31"/>
        <v>42.50000000000001</v>
      </c>
      <c r="R100" s="145">
        <f t="shared" si="31"/>
        <v>42.50000000000001</v>
      </c>
      <c r="S100" s="145">
        <f t="shared" si="31"/>
        <v>42.50000000000001</v>
      </c>
      <c r="T100" s="145">
        <f t="shared" si="31"/>
        <v>42.50000000000001</v>
      </c>
      <c r="U100" s="145">
        <f t="shared" si="31"/>
        <v>42.50000000000001</v>
      </c>
      <c r="V100" s="145">
        <f t="shared" si="31"/>
        <v>42.50000000000001</v>
      </c>
      <c r="W100" s="145">
        <f t="shared" si="31"/>
        <v>42.50000000000001</v>
      </c>
      <c r="X100" s="64">
        <f t="shared" si="33"/>
        <v>17</v>
      </c>
    </row>
    <row r="101" spans="2:24" ht="12">
      <c r="B101" s="32">
        <v>18</v>
      </c>
      <c r="C101" s="145">
        <f t="shared" si="30"/>
        <v>19.8</v>
      </c>
      <c r="D101" s="145">
        <f t="shared" si="31"/>
        <v>23.040000000000003</v>
      </c>
      <c r="E101" s="145">
        <f t="shared" si="31"/>
        <v>26.279999999999998</v>
      </c>
      <c r="F101" s="145">
        <f t="shared" si="31"/>
        <v>29.519999999999996</v>
      </c>
      <c r="G101" s="145">
        <f t="shared" si="31"/>
        <v>32.76</v>
      </c>
      <c r="H101" s="145">
        <f t="shared" si="31"/>
        <v>36</v>
      </c>
      <c r="I101" s="145">
        <f t="shared" si="31"/>
        <v>37.151999999999994</v>
      </c>
      <c r="J101" s="145">
        <f t="shared" si="31"/>
        <v>38.267999999999994</v>
      </c>
      <c r="K101" s="145">
        <f t="shared" si="31"/>
        <v>39.383999999999986</v>
      </c>
      <c r="L101" s="145">
        <f t="shared" si="31"/>
        <v>40.5</v>
      </c>
      <c r="M101" s="145">
        <f t="shared" si="31"/>
        <v>41.65199999999999</v>
      </c>
      <c r="N101" s="145">
        <f aca="true" t="shared" si="34" ref="D101:W114">+N$86*$B101*100</f>
        <v>42.76799999999999</v>
      </c>
      <c r="O101" s="145">
        <f t="shared" si="34"/>
        <v>43.88399999999998</v>
      </c>
      <c r="P101" s="145">
        <f t="shared" si="34"/>
        <v>45</v>
      </c>
      <c r="Q101" s="145">
        <f t="shared" si="34"/>
        <v>45</v>
      </c>
      <c r="R101" s="145">
        <f t="shared" si="34"/>
        <v>45</v>
      </c>
      <c r="S101" s="145">
        <f t="shared" si="34"/>
        <v>45</v>
      </c>
      <c r="T101" s="145">
        <f t="shared" si="34"/>
        <v>45</v>
      </c>
      <c r="U101" s="145">
        <f t="shared" si="34"/>
        <v>45</v>
      </c>
      <c r="V101" s="145">
        <f t="shared" si="34"/>
        <v>45</v>
      </c>
      <c r="W101" s="145">
        <f t="shared" si="34"/>
        <v>45</v>
      </c>
      <c r="X101" s="64">
        <f t="shared" si="33"/>
        <v>18</v>
      </c>
    </row>
    <row r="102" spans="2:24" ht="12">
      <c r="B102" s="32">
        <v>19</v>
      </c>
      <c r="C102" s="145">
        <f t="shared" si="30"/>
        <v>20.900000000000002</v>
      </c>
      <c r="D102" s="145">
        <f t="shared" si="34"/>
        <v>24.32</v>
      </c>
      <c r="E102" s="145">
        <f t="shared" si="34"/>
        <v>27.74</v>
      </c>
      <c r="F102" s="145">
        <f t="shared" si="34"/>
        <v>31.16</v>
      </c>
      <c r="G102" s="145">
        <f t="shared" si="34"/>
        <v>34.57999999999999</v>
      </c>
      <c r="H102" s="145">
        <f t="shared" si="34"/>
        <v>38</v>
      </c>
      <c r="I102" s="145">
        <f t="shared" si="34"/>
        <v>39.21599999999999</v>
      </c>
      <c r="J102" s="145">
        <f t="shared" si="34"/>
        <v>40.39399999999999</v>
      </c>
      <c r="K102" s="145">
        <f t="shared" si="34"/>
        <v>41.57199999999999</v>
      </c>
      <c r="L102" s="145">
        <f t="shared" si="34"/>
        <v>42.75</v>
      </c>
      <c r="M102" s="145">
        <f t="shared" si="34"/>
        <v>43.96599999999998</v>
      </c>
      <c r="N102" s="145">
        <f t="shared" si="34"/>
        <v>45.14399999999998</v>
      </c>
      <c r="O102" s="145">
        <f t="shared" si="34"/>
        <v>46.32199999999998</v>
      </c>
      <c r="P102" s="145">
        <f t="shared" si="34"/>
        <v>47.5</v>
      </c>
      <c r="Q102" s="145">
        <f t="shared" si="34"/>
        <v>47.5</v>
      </c>
      <c r="R102" s="145">
        <f t="shared" si="34"/>
        <v>47.5</v>
      </c>
      <c r="S102" s="145">
        <f t="shared" si="34"/>
        <v>47.5</v>
      </c>
      <c r="T102" s="145">
        <f t="shared" si="34"/>
        <v>47.5</v>
      </c>
      <c r="U102" s="145">
        <f t="shared" si="34"/>
        <v>47.5</v>
      </c>
      <c r="V102" s="145">
        <f t="shared" si="34"/>
        <v>47.5</v>
      </c>
      <c r="W102" s="145">
        <f t="shared" si="34"/>
        <v>47.5</v>
      </c>
      <c r="X102" s="64">
        <f t="shared" si="33"/>
        <v>19</v>
      </c>
    </row>
    <row r="103" spans="2:24" ht="12">
      <c r="B103" s="32">
        <v>20</v>
      </c>
      <c r="C103" s="145">
        <f t="shared" si="30"/>
        <v>22.000000000000004</v>
      </c>
      <c r="D103" s="145">
        <f t="shared" si="34"/>
        <v>25.6</v>
      </c>
      <c r="E103" s="145">
        <f t="shared" si="34"/>
        <v>29.2</v>
      </c>
      <c r="F103" s="145">
        <f t="shared" si="34"/>
        <v>32.8</v>
      </c>
      <c r="G103" s="145">
        <f t="shared" si="34"/>
        <v>36.39999999999999</v>
      </c>
      <c r="H103" s="145">
        <f t="shared" si="34"/>
        <v>40</v>
      </c>
      <c r="I103" s="145">
        <f t="shared" si="34"/>
        <v>41.27999999999999</v>
      </c>
      <c r="J103" s="145">
        <f t="shared" si="34"/>
        <v>42.51999999999999</v>
      </c>
      <c r="K103" s="145">
        <f t="shared" si="34"/>
        <v>43.75999999999999</v>
      </c>
      <c r="L103" s="145">
        <f t="shared" si="34"/>
        <v>44.99999999999999</v>
      </c>
      <c r="M103" s="145">
        <f t="shared" si="34"/>
        <v>46.27999999999998</v>
      </c>
      <c r="N103" s="145">
        <f t="shared" si="34"/>
        <v>47.51999999999998</v>
      </c>
      <c r="O103" s="145">
        <f t="shared" si="34"/>
        <v>48.75999999999998</v>
      </c>
      <c r="P103" s="145">
        <f t="shared" si="34"/>
        <v>50</v>
      </c>
      <c r="Q103" s="145">
        <f t="shared" si="34"/>
        <v>50</v>
      </c>
      <c r="R103" s="145">
        <f t="shared" si="34"/>
        <v>50</v>
      </c>
      <c r="S103" s="145">
        <f t="shared" si="34"/>
        <v>50</v>
      </c>
      <c r="T103" s="145">
        <f t="shared" si="34"/>
        <v>50</v>
      </c>
      <c r="U103" s="145">
        <f t="shared" si="34"/>
        <v>50</v>
      </c>
      <c r="V103" s="145">
        <f t="shared" si="34"/>
        <v>50</v>
      </c>
      <c r="W103" s="145">
        <f t="shared" si="34"/>
        <v>50</v>
      </c>
      <c r="X103" s="64">
        <f t="shared" si="33"/>
        <v>20</v>
      </c>
    </row>
    <row r="104" spans="2:24" ht="12">
      <c r="B104" s="32">
        <v>21</v>
      </c>
      <c r="C104" s="145">
        <f t="shared" si="30"/>
        <v>23.1</v>
      </c>
      <c r="D104" s="145">
        <f t="shared" si="34"/>
        <v>26.880000000000003</v>
      </c>
      <c r="E104" s="145">
        <f t="shared" si="34"/>
        <v>30.659999999999997</v>
      </c>
      <c r="F104" s="145">
        <f t="shared" si="34"/>
        <v>34.43999999999999</v>
      </c>
      <c r="G104" s="145">
        <f t="shared" si="34"/>
        <v>38.21999999999999</v>
      </c>
      <c r="H104" s="145">
        <f t="shared" si="34"/>
        <v>42</v>
      </c>
      <c r="I104" s="145">
        <f t="shared" si="34"/>
        <v>43.34399999999999</v>
      </c>
      <c r="J104" s="145">
        <f t="shared" si="34"/>
        <v>44.64599999999999</v>
      </c>
      <c r="K104" s="145">
        <f t="shared" si="34"/>
        <v>45.947999999999986</v>
      </c>
      <c r="L104" s="145">
        <f t="shared" si="34"/>
        <v>47.25</v>
      </c>
      <c r="M104" s="145">
        <f t="shared" si="34"/>
        <v>48.59399999999998</v>
      </c>
      <c r="N104" s="145">
        <f t="shared" si="34"/>
        <v>49.89599999999998</v>
      </c>
      <c r="O104" s="145">
        <f t="shared" si="34"/>
        <v>51.19799999999998</v>
      </c>
      <c r="P104" s="145">
        <f t="shared" si="34"/>
        <v>52.5</v>
      </c>
      <c r="Q104" s="145">
        <f t="shared" si="34"/>
        <v>52.5</v>
      </c>
      <c r="R104" s="145">
        <f t="shared" si="34"/>
        <v>52.5</v>
      </c>
      <c r="S104" s="145">
        <f t="shared" si="34"/>
        <v>52.5</v>
      </c>
      <c r="T104" s="145">
        <f t="shared" si="34"/>
        <v>52.5</v>
      </c>
      <c r="U104" s="145">
        <f t="shared" si="34"/>
        <v>52.5</v>
      </c>
      <c r="V104" s="145">
        <f t="shared" si="34"/>
        <v>52.5</v>
      </c>
      <c r="W104" s="145">
        <f t="shared" si="34"/>
        <v>52.5</v>
      </c>
      <c r="X104" s="64">
        <f t="shared" si="33"/>
        <v>21</v>
      </c>
    </row>
    <row r="105" spans="2:24" ht="12">
      <c r="B105" s="32">
        <v>22</v>
      </c>
      <c r="C105" s="145">
        <f t="shared" si="30"/>
        <v>24.200000000000003</v>
      </c>
      <c r="D105" s="145">
        <f t="shared" si="34"/>
        <v>28.16</v>
      </c>
      <c r="E105" s="145">
        <f t="shared" si="34"/>
        <v>32.12</v>
      </c>
      <c r="F105" s="145">
        <f t="shared" si="34"/>
        <v>36.08</v>
      </c>
      <c r="G105" s="145">
        <f t="shared" si="34"/>
        <v>40.03999999999999</v>
      </c>
      <c r="H105" s="145">
        <f t="shared" si="34"/>
        <v>44</v>
      </c>
      <c r="I105" s="145">
        <f t="shared" si="34"/>
        <v>45.40799999999999</v>
      </c>
      <c r="J105" s="145">
        <f t="shared" si="34"/>
        <v>46.771999999999984</v>
      </c>
      <c r="K105" s="145">
        <f t="shared" si="34"/>
        <v>48.13599999999998</v>
      </c>
      <c r="L105" s="145">
        <f t="shared" si="34"/>
        <v>49.5</v>
      </c>
      <c r="M105" s="145">
        <f t="shared" si="34"/>
        <v>50.90799999999997</v>
      </c>
      <c r="N105" s="145">
        <f t="shared" si="34"/>
        <v>52.27199999999998</v>
      </c>
      <c r="O105" s="145">
        <f t="shared" si="34"/>
        <v>53.635999999999974</v>
      </c>
      <c r="P105" s="145">
        <f t="shared" si="34"/>
        <v>55.00000000000001</v>
      </c>
      <c r="Q105" s="145">
        <f t="shared" si="34"/>
        <v>55.00000000000001</v>
      </c>
      <c r="R105" s="145">
        <f t="shared" si="34"/>
        <v>55.00000000000001</v>
      </c>
      <c r="S105" s="145">
        <f t="shared" si="34"/>
        <v>55.00000000000001</v>
      </c>
      <c r="T105" s="145">
        <f t="shared" si="34"/>
        <v>55.00000000000001</v>
      </c>
      <c r="U105" s="145">
        <f t="shared" si="34"/>
        <v>55.00000000000001</v>
      </c>
      <c r="V105" s="145">
        <f t="shared" si="34"/>
        <v>55.00000000000001</v>
      </c>
      <c r="W105" s="145">
        <f t="shared" si="34"/>
        <v>55.00000000000001</v>
      </c>
      <c r="X105" s="64">
        <f t="shared" si="33"/>
        <v>22</v>
      </c>
    </row>
    <row r="106" spans="2:24" ht="12">
      <c r="B106" s="32">
        <v>23</v>
      </c>
      <c r="C106" s="145">
        <f t="shared" si="30"/>
        <v>25.3</v>
      </c>
      <c r="D106" s="145">
        <f t="shared" si="34"/>
        <v>29.439999999999998</v>
      </c>
      <c r="E106" s="145">
        <f t="shared" si="34"/>
        <v>33.58</v>
      </c>
      <c r="F106" s="145">
        <f t="shared" si="34"/>
        <v>37.72</v>
      </c>
      <c r="G106" s="145">
        <f t="shared" si="34"/>
        <v>41.85999999999999</v>
      </c>
      <c r="H106" s="145">
        <f t="shared" si="34"/>
        <v>46</v>
      </c>
      <c r="I106" s="145">
        <f t="shared" si="34"/>
        <v>47.47199999999999</v>
      </c>
      <c r="J106" s="145">
        <f t="shared" si="34"/>
        <v>48.89799999999999</v>
      </c>
      <c r="K106" s="145">
        <f t="shared" si="34"/>
        <v>50.32399999999998</v>
      </c>
      <c r="L106" s="145">
        <f t="shared" si="34"/>
        <v>51.74999999999999</v>
      </c>
      <c r="M106" s="145">
        <f t="shared" si="34"/>
        <v>53.22199999999998</v>
      </c>
      <c r="N106" s="145">
        <f t="shared" si="34"/>
        <v>54.647999999999975</v>
      </c>
      <c r="O106" s="145">
        <f t="shared" si="34"/>
        <v>56.07399999999997</v>
      </c>
      <c r="P106" s="145">
        <f t="shared" si="34"/>
        <v>57.50000000000001</v>
      </c>
      <c r="Q106" s="145">
        <f t="shared" si="34"/>
        <v>57.50000000000001</v>
      </c>
      <c r="R106" s="145">
        <f t="shared" si="34"/>
        <v>57.50000000000001</v>
      </c>
      <c r="S106" s="145">
        <f t="shared" si="34"/>
        <v>57.50000000000001</v>
      </c>
      <c r="T106" s="145">
        <f t="shared" si="34"/>
        <v>57.50000000000001</v>
      </c>
      <c r="U106" s="145">
        <f t="shared" si="34"/>
        <v>57.50000000000001</v>
      </c>
      <c r="V106" s="145">
        <f t="shared" si="34"/>
        <v>57.50000000000001</v>
      </c>
      <c r="W106" s="145">
        <f t="shared" si="34"/>
        <v>57.50000000000001</v>
      </c>
      <c r="X106" s="64">
        <f t="shared" si="33"/>
        <v>23</v>
      </c>
    </row>
    <row r="107" spans="2:24" ht="12">
      <c r="B107" s="32">
        <v>24</v>
      </c>
      <c r="C107" s="145">
        <f t="shared" si="30"/>
        <v>26.400000000000002</v>
      </c>
      <c r="D107" s="145">
        <f t="shared" si="34"/>
        <v>30.720000000000002</v>
      </c>
      <c r="E107" s="145">
        <f t="shared" si="34"/>
        <v>35.04</v>
      </c>
      <c r="F107" s="145">
        <f t="shared" si="34"/>
        <v>39.35999999999999</v>
      </c>
      <c r="G107" s="145">
        <f t="shared" si="34"/>
        <v>43.68</v>
      </c>
      <c r="H107" s="145">
        <f t="shared" si="34"/>
        <v>48</v>
      </c>
      <c r="I107" s="145">
        <f t="shared" si="34"/>
        <v>49.535999999999994</v>
      </c>
      <c r="J107" s="145">
        <f t="shared" si="34"/>
        <v>51.02399999999998</v>
      </c>
      <c r="K107" s="145">
        <f t="shared" si="34"/>
        <v>52.51199999999998</v>
      </c>
      <c r="L107" s="145">
        <f t="shared" si="34"/>
        <v>54</v>
      </c>
      <c r="M107" s="145">
        <f t="shared" si="34"/>
        <v>55.53599999999997</v>
      </c>
      <c r="N107" s="145">
        <f t="shared" si="34"/>
        <v>57.02399999999997</v>
      </c>
      <c r="O107" s="145">
        <f t="shared" si="34"/>
        <v>58.51199999999997</v>
      </c>
      <c r="P107" s="145">
        <f t="shared" si="34"/>
        <v>60.00000000000001</v>
      </c>
      <c r="Q107" s="145">
        <f t="shared" si="34"/>
        <v>60.00000000000001</v>
      </c>
      <c r="R107" s="145">
        <f t="shared" si="34"/>
        <v>60.00000000000001</v>
      </c>
      <c r="S107" s="145">
        <f t="shared" si="34"/>
        <v>60.00000000000001</v>
      </c>
      <c r="T107" s="145">
        <f t="shared" si="34"/>
        <v>60.00000000000001</v>
      </c>
      <c r="U107" s="145">
        <f t="shared" si="34"/>
        <v>60.00000000000001</v>
      </c>
      <c r="V107" s="145">
        <f t="shared" si="34"/>
        <v>60.00000000000001</v>
      </c>
      <c r="W107" s="145">
        <f t="shared" si="34"/>
        <v>60.00000000000001</v>
      </c>
      <c r="X107" s="64">
        <f t="shared" si="33"/>
        <v>24</v>
      </c>
    </row>
    <row r="108" spans="2:24" ht="12">
      <c r="B108" s="32">
        <v>25</v>
      </c>
      <c r="C108" s="145">
        <f t="shared" si="30"/>
        <v>27.500000000000004</v>
      </c>
      <c r="D108" s="145">
        <f t="shared" si="34"/>
        <v>32</v>
      </c>
      <c r="E108" s="145">
        <f t="shared" si="34"/>
        <v>36.5</v>
      </c>
      <c r="F108" s="145">
        <f t="shared" si="34"/>
        <v>40.99999999999999</v>
      </c>
      <c r="G108" s="145">
        <f t="shared" si="34"/>
        <v>45.49999999999999</v>
      </c>
      <c r="H108" s="145">
        <f t="shared" si="34"/>
        <v>50</v>
      </c>
      <c r="I108" s="145">
        <f t="shared" si="34"/>
        <v>51.59999999999999</v>
      </c>
      <c r="J108" s="145">
        <f t="shared" si="34"/>
        <v>53.149999999999984</v>
      </c>
      <c r="K108" s="145">
        <f t="shared" si="34"/>
        <v>54.69999999999998</v>
      </c>
      <c r="L108" s="145">
        <f t="shared" si="34"/>
        <v>56.25</v>
      </c>
      <c r="M108" s="145">
        <f t="shared" si="34"/>
        <v>57.84999999999998</v>
      </c>
      <c r="N108" s="145">
        <f t="shared" si="34"/>
        <v>59.39999999999998</v>
      </c>
      <c r="O108" s="145">
        <f t="shared" si="34"/>
        <v>60.949999999999974</v>
      </c>
      <c r="P108" s="145">
        <f t="shared" si="34"/>
        <v>62.5</v>
      </c>
      <c r="Q108" s="145">
        <f t="shared" si="34"/>
        <v>62.5</v>
      </c>
      <c r="R108" s="145">
        <f t="shared" si="34"/>
        <v>62.5</v>
      </c>
      <c r="S108" s="145">
        <f t="shared" si="34"/>
        <v>62.5</v>
      </c>
      <c r="T108" s="145">
        <f t="shared" si="34"/>
        <v>62.5</v>
      </c>
      <c r="U108" s="145">
        <f t="shared" si="34"/>
        <v>62.5</v>
      </c>
      <c r="V108" s="145">
        <f t="shared" si="34"/>
        <v>62.5</v>
      </c>
      <c r="W108" s="145">
        <f t="shared" si="34"/>
        <v>62.5</v>
      </c>
      <c r="X108" s="64">
        <f t="shared" si="33"/>
        <v>25</v>
      </c>
    </row>
    <row r="109" spans="2:24" ht="12">
      <c r="B109" s="32">
        <v>26</v>
      </c>
      <c r="C109" s="145">
        <f t="shared" si="30"/>
        <v>28.6</v>
      </c>
      <c r="D109" s="145">
        <f t="shared" si="34"/>
        <v>33.28</v>
      </c>
      <c r="E109" s="145">
        <f t="shared" si="34"/>
        <v>37.96</v>
      </c>
      <c r="F109" s="145">
        <f t="shared" si="34"/>
        <v>42.63999999999999</v>
      </c>
      <c r="G109" s="145">
        <f t="shared" si="34"/>
        <v>47.31999999999999</v>
      </c>
      <c r="H109" s="145">
        <f t="shared" si="34"/>
        <v>52</v>
      </c>
      <c r="I109" s="145">
        <f t="shared" si="34"/>
        <v>53.66399999999999</v>
      </c>
      <c r="J109" s="145">
        <f t="shared" si="34"/>
        <v>55.27599999999998</v>
      </c>
      <c r="K109" s="145">
        <f t="shared" si="34"/>
        <v>56.887999999999984</v>
      </c>
      <c r="L109" s="145">
        <f t="shared" si="34"/>
        <v>58.5</v>
      </c>
      <c r="M109" s="145">
        <f t="shared" si="34"/>
        <v>60.16399999999997</v>
      </c>
      <c r="N109" s="145">
        <f t="shared" si="34"/>
        <v>61.775999999999975</v>
      </c>
      <c r="O109" s="145">
        <f t="shared" si="34"/>
        <v>63.38799999999997</v>
      </c>
      <c r="P109" s="145">
        <f t="shared" si="34"/>
        <v>65</v>
      </c>
      <c r="Q109" s="145">
        <f t="shared" si="34"/>
        <v>65</v>
      </c>
      <c r="R109" s="145">
        <f t="shared" si="34"/>
        <v>65</v>
      </c>
      <c r="S109" s="145">
        <f t="shared" si="34"/>
        <v>65</v>
      </c>
      <c r="T109" s="145">
        <f t="shared" si="34"/>
        <v>65</v>
      </c>
      <c r="U109" s="145">
        <f t="shared" si="34"/>
        <v>65</v>
      </c>
      <c r="V109" s="145">
        <f t="shared" si="34"/>
        <v>65</v>
      </c>
      <c r="W109" s="145">
        <f t="shared" si="34"/>
        <v>65</v>
      </c>
      <c r="X109" s="64">
        <f t="shared" si="33"/>
        <v>26</v>
      </c>
    </row>
    <row r="110" spans="2:24" ht="12">
      <c r="B110" s="32">
        <v>27</v>
      </c>
      <c r="C110" s="145">
        <f t="shared" si="30"/>
        <v>29.700000000000003</v>
      </c>
      <c r="D110" s="145">
        <f t="shared" si="34"/>
        <v>34.56</v>
      </c>
      <c r="E110" s="145">
        <f t="shared" si="34"/>
        <v>39.42</v>
      </c>
      <c r="F110" s="145">
        <f t="shared" si="34"/>
        <v>44.279999999999994</v>
      </c>
      <c r="G110" s="145">
        <f t="shared" si="34"/>
        <v>49.13999999999999</v>
      </c>
      <c r="H110" s="145">
        <f t="shared" si="34"/>
        <v>54</v>
      </c>
      <c r="I110" s="145">
        <f t="shared" si="34"/>
        <v>55.72799999999999</v>
      </c>
      <c r="J110" s="145">
        <f t="shared" si="34"/>
        <v>57.40199999999999</v>
      </c>
      <c r="K110" s="145">
        <f t="shared" si="34"/>
        <v>59.075999999999986</v>
      </c>
      <c r="L110" s="145">
        <f t="shared" si="34"/>
        <v>60.74999999999999</v>
      </c>
      <c r="M110" s="145">
        <f t="shared" si="34"/>
        <v>62.47799999999998</v>
      </c>
      <c r="N110" s="145">
        <f t="shared" si="34"/>
        <v>64.15199999999997</v>
      </c>
      <c r="O110" s="145">
        <f t="shared" si="34"/>
        <v>65.82599999999998</v>
      </c>
      <c r="P110" s="145">
        <f t="shared" si="34"/>
        <v>67.5</v>
      </c>
      <c r="Q110" s="145">
        <f t="shared" si="34"/>
        <v>67.5</v>
      </c>
      <c r="R110" s="145">
        <f t="shared" si="34"/>
        <v>67.5</v>
      </c>
      <c r="S110" s="145">
        <f t="shared" si="34"/>
        <v>67.5</v>
      </c>
      <c r="T110" s="145">
        <f t="shared" si="34"/>
        <v>67.5</v>
      </c>
      <c r="U110" s="145">
        <f t="shared" si="34"/>
        <v>67.5</v>
      </c>
      <c r="V110" s="145">
        <f t="shared" si="34"/>
        <v>67.5</v>
      </c>
      <c r="W110" s="145">
        <f t="shared" si="34"/>
        <v>67.5</v>
      </c>
      <c r="X110" s="64">
        <f t="shared" si="33"/>
        <v>27</v>
      </c>
    </row>
    <row r="111" spans="2:24" ht="12">
      <c r="B111" s="32">
        <v>28</v>
      </c>
      <c r="C111" s="145">
        <f t="shared" si="30"/>
        <v>30.800000000000004</v>
      </c>
      <c r="D111" s="145">
        <f t="shared" si="34"/>
        <v>35.839999999999996</v>
      </c>
      <c r="E111" s="145">
        <f t="shared" si="34"/>
        <v>40.88</v>
      </c>
      <c r="F111" s="145">
        <f t="shared" si="34"/>
        <v>45.919999999999995</v>
      </c>
      <c r="G111" s="145">
        <f t="shared" si="34"/>
        <v>50.959999999999994</v>
      </c>
      <c r="H111" s="145">
        <f t="shared" si="34"/>
        <v>56.00000000000001</v>
      </c>
      <c r="I111" s="145">
        <f t="shared" si="34"/>
        <v>57.79199999999999</v>
      </c>
      <c r="J111" s="145">
        <f t="shared" si="34"/>
        <v>59.52799999999998</v>
      </c>
      <c r="K111" s="145">
        <f t="shared" si="34"/>
        <v>61.26399999999998</v>
      </c>
      <c r="L111" s="145">
        <f t="shared" si="34"/>
        <v>63</v>
      </c>
      <c r="M111" s="145">
        <f t="shared" si="34"/>
        <v>64.79199999999997</v>
      </c>
      <c r="N111" s="145">
        <f t="shared" si="34"/>
        <v>66.52799999999996</v>
      </c>
      <c r="O111" s="145">
        <f t="shared" si="34"/>
        <v>68.26399999999997</v>
      </c>
      <c r="P111" s="145">
        <f t="shared" si="34"/>
        <v>70</v>
      </c>
      <c r="Q111" s="145">
        <f t="shared" si="34"/>
        <v>70</v>
      </c>
      <c r="R111" s="145">
        <f t="shared" si="34"/>
        <v>70</v>
      </c>
      <c r="S111" s="145">
        <f t="shared" si="34"/>
        <v>70</v>
      </c>
      <c r="T111" s="145">
        <f t="shared" si="34"/>
        <v>70</v>
      </c>
      <c r="U111" s="145">
        <f t="shared" si="34"/>
        <v>70</v>
      </c>
      <c r="V111" s="145">
        <f t="shared" si="34"/>
        <v>70</v>
      </c>
      <c r="W111" s="145">
        <f t="shared" si="34"/>
        <v>70</v>
      </c>
      <c r="X111" s="64">
        <f t="shared" si="33"/>
        <v>28</v>
      </c>
    </row>
    <row r="112" spans="2:24" ht="12">
      <c r="B112" s="32">
        <v>29</v>
      </c>
      <c r="C112" s="145">
        <f t="shared" si="30"/>
        <v>31.900000000000002</v>
      </c>
      <c r="D112" s="145">
        <f t="shared" si="34"/>
        <v>37.120000000000005</v>
      </c>
      <c r="E112" s="145">
        <f t="shared" si="34"/>
        <v>42.34</v>
      </c>
      <c r="F112" s="145">
        <f t="shared" si="34"/>
        <v>47.55999999999999</v>
      </c>
      <c r="G112" s="145">
        <f t="shared" si="34"/>
        <v>52.779999999999994</v>
      </c>
      <c r="H112" s="145">
        <f t="shared" si="34"/>
        <v>57.99999999999999</v>
      </c>
      <c r="I112" s="145">
        <f t="shared" si="34"/>
        <v>59.85599999999999</v>
      </c>
      <c r="J112" s="145">
        <f t="shared" si="34"/>
        <v>61.65399999999999</v>
      </c>
      <c r="K112" s="145">
        <f t="shared" si="34"/>
        <v>63.45199999999998</v>
      </c>
      <c r="L112" s="145">
        <f t="shared" si="34"/>
        <v>65.25</v>
      </c>
      <c r="M112" s="145">
        <f t="shared" si="34"/>
        <v>67.10599999999998</v>
      </c>
      <c r="N112" s="145">
        <f t="shared" si="34"/>
        <v>68.90399999999997</v>
      </c>
      <c r="O112" s="145">
        <f t="shared" si="34"/>
        <v>70.70199999999997</v>
      </c>
      <c r="P112" s="145">
        <f t="shared" si="34"/>
        <v>72.50000000000001</v>
      </c>
      <c r="Q112" s="145">
        <f t="shared" si="34"/>
        <v>72.50000000000001</v>
      </c>
      <c r="R112" s="145">
        <f t="shared" si="34"/>
        <v>72.50000000000001</v>
      </c>
      <c r="S112" s="145">
        <f t="shared" si="34"/>
        <v>72.50000000000001</v>
      </c>
      <c r="T112" s="145">
        <f t="shared" si="34"/>
        <v>72.50000000000001</v>
      </c>
      <c r="U112" s="145">
        <f t="shared" si="34"/>
        <v>72.50000000000001</v>
      </c>
      <c r="V112" s="145">
        <f t="shared" si="34"/>
        <v>72.50000000000001</v>
      </c>
      <c r="W112" s="145">
        <f t="shared" si="34"/>
        <v>72.50000000000001</v>
      </c>
      <c r="X112" s="64">
        <f t="shared" si="33"/>
        <v>29</v>
      </c>
    </row>
    <row r="113" spans="2:24" ht="12">
      <c r="B113" s="32">
        <v>30</v>
      </c>
      <c r="C113" s="145">
        <f t="shared" si="30"/>
        <v>33</v>
      </c>
      <c r="D113" s="145">
        <f t="shared" si="34"/>
        <v>38.4</v>
      </c>
      <c r="E113" s="145">
        <f t="shared" si="34"/>
        <v>43.8</v>
      </c>
      <c r="F113" s="145">
        <f t="shared" si="34"/>
        <v>49.199999999999996</v>
      </c>
      <c r="G113" s="145">
        <f t="shared" si="34"/>
        <v>54.599999999999994</v>
      </c>
      <c r="H113" s="145">
        <f t="shared" si="34"/>
        <v>60</v>
      </c>
      <c r="I113" s="145">
        <f t="shared" si="34"/>
        <v>61.91999999999999</v>
      </c>
      <c r="J113" s="145">
        <f t="shared" si="34"/>
        <v>63.77999999999998</v>
      </c>
      <c r="K113" s="145">
        <f t="shared" si="34"/>
        <v>65.63999999999997</v>
      </c>
      <c r="L113" s="145">
        <f t="shared" si="34"/>
        <v>67.5</v>
      </c>
      <c r="M113" s="145">
        <f t="shared" si="34"/>
        <v>69.41999999999997</v>
      </c>
      <c r="N113" s="145">
        <f t="shared" si="34"/>
        <v>71.27999999999997</v>
      </c>
      <c r="O113" s="145">
        <f t="shared" si="34"/>
        <v>73.13999999999996</v>
      </c>
      <c r="P113" s="145">
        <f t="shared" si="34"/>
        <v>75</v>
      </c>
      <c r="Q113" s="145">
        <f t="shared" si="34"/>
        <v>75</v>
      </c>
      <c r="R113" s="145">
        <f t="shared" si="34"/>
        <v>75</v>
      </c>
      <c r="S113" s="145">
        <f t="shared" si="34"/>
        <v>75</v>
      </c>
      <c r="T113" s="145">
        <f t="shared" si="34"/>
        <v>75</v>
      </c>
      <c r="U113" s="145">
        <f t="shared" si="34"/>
        <v>75</v>
      </c>
      <c r="V113" s="145">
        <f t="shared" si="34"/>
        <v>75</v>
      </c>
      <c r="W113" s="145">
        <f t="shared" si="34"/>
        <v>75</v>
      </c>
      <c r="X113" s="64">
        <f t="shared" si="33"/>
        <v>30</v>
      </c>
    </row>
    <row r="114" spans="2:24" ht="12">
      <c r="B114" s="32">
        <v>31</v>
      </c>
      <c r="C114" s="145">
        <f t="shared" si="30"/>
        <v>34.1</v>
      </c>
      <c r="D114" s="145">
        <f t="shared" si="34"/>
        <v>39.68000000000001</v>
      </c>
      <c r="E114" s="145">
        <f t="shared" si="34"/>
        <v>45.26</v>
      </c>
      <c r="F114" s="145">
        <f t="shared" si="34"/>
        <v>50.839999999999996</v>
      </c>
      <c r="G114" s="145">
        <f t="shared" si="34"/>
        <v>56.419999999999995</v>
      </c>
      <c r="H114" s="145">
        <f t="shared" si="34"/>
        <v>62</v>
      </c>
      <c r="I114" s="145">
        <f aca="true" t="shared" si="35" ref="D114:W126">+I$86*$B114*100</f>
        <v>63.98399999999999</v>
      </c>
      <c r="J114" s="145">
        <f t="shared" si="35"/>
        <v>65.90599999999999</v>
      </c>
      <c r="K114" s="145">
        <f t="shared" si="35"/>
        <v>67.82799999999997</v>
      </c>
      <c r="L114" s="145">
        <f t="shared" si="35"/>
        <v>69.75</v>
      </c>
      <c r="M114" s="145">
        <f t="shared" si="35"/>
        <v>71.73399999999998</v>
      </c>
      <c r="N114" s="145">
        <f t="shared" si="35"/>
        <v>73.65599999999996</v>
      </c>
      <c r="O114" s="145">
        <f t="shared" si="35"/>
        <v>75.57799999999997</v>
      </c>
      <c r="P114" s="145">
        <f t="shared" si="35"/>
        <v>77.5</v>
      </c>
      <c r="Q114" s="145">
        <f t="shared" si="35"/>
        <v>77.5</v>
      </c>
      <c r="R114" s="145">
        <f t="shared" si="35"/>
        <v>77.5</v>
      </c>
      <c r="S114" s="145">
        <f t="shared" si="35"/>
        <v>77.5</v>
      </c>
      <c r="T114" s="145">
        <f t="shared" si="35"/>
        <v>77.5</v>
      </c>
      <c r="U114" s="145">
        <f t="shared" si="35"/>
        <v>77.5</v>
      </c>
      <c r="V114" s="145">
        <f t="shared" si="35"/>
        <v>77.5</v>
      </c>
      <c r="W114" s="145">
        <f t="shared" si="35"/>
        <v>77.5</v>
      </c>
      <c r="X114" s="64">
        <f t="shared" si="33"/>
        <v>31</v>
      </c>
    </row>
    <row r="115" spans="2:24" ht="12">
      <c r="B115" s="32">
        <v>32</v>
      </c>
      <c r="C115" s="145">
        <f t="shared" si="30"/>
        <v>35.2</v>
      </c>
      <c r="D115" s="145">
        <f t="shared" si="35"/>
        <v>40.96</v>
      </c>
      <c r="E115" s="145">
        <f t="shared" si="35"/>
        <v>46.72</v>
      </c>
      <c r="F115" s="145">
        <f t="shared" si="35"/>
        <v>52.47999999999999</v>
      </c>
      <c r="G115" s="145">
        <f t="shared" si="35"/>
        <v>58.239999999999995</v>
      </c>
      <c r="H115" s="145">
        <f t="shared" si="35"/>
        <v>64</v>
      </c>
      <c r="I115" s="145">
        <f t="shared" si="35"/>
        <v>66.04799999999999</v>
      </c>
      <c r="J115" s="145">
        <f t="shared" si="35"/>
        <v>68.03199999999998</v>
      </c>
      <c r="K115" s="145">
        <f t="shared" si="35"/>
        <v>70.01599999999998</v>
      </c>
      <c r="L115" s="145">
        <f t="shared" si="35"/>
        <v>72</v>
      </c>
      <c r="M115" s="145">
        <f t="shared" si="35"/>
        <v>74.04799999999997</v>
      </c>
      <c r="N115" s="145">
        <f t="shared" si="35"/>
        <v>76.03199999999997</v>
      </c>
      <c r="O115" s="145">
        <f t="shared" si="35"/>
        <v>78.01599999999996</v>
      </c>
      <c r="P115" s="145">
        <f t="shared" si="35"/>
        <v>80</v>
      </c>
      <c r="Q115" s="145">
        <f t="shared" si="35"/>
        <v>80</v>
      </c>
      <c r="R115" s="145">
        <f t="shared" si="35"/>
        <v>80</v>
      </c>
      <c r="S115" s="145">
        <f t="shared" si="35"/>
        <v>80</v>
      </c>
      <c r="T115" s="145">
        <f t="shared" si="35"/>
        <v>80</v>
      </c>
      <c r="U115" s="145">
        <f t="shared" si="35"/>
        <v>80</v>
      </c>
      <c r="V115" s="145">
        <f t="shared" si="35"/>
        <v>80</v>
      </c>
      <c r="W115" s="145">
        <f t="shared" si="35"/>
        <v>80</v>
      </c>
      <c r="X115" s="64">
        <f t="shared" si="33"/>
        <v>32</v>
      </c>
    </row>
    <row r="116" spans="2:24" ht="12">
      <c r="B116" s="32">
        <v>33</v>
      </c>
      <c r="C116" s="145">
        <f t="shared" si="30"/>
        <v>36.300000000000004</v>
      </c>
      <c r="D116" s="145">
        <f t="shared" si="35"/>
        <v>42.24</v>
      </c>
      <c r="E116" s="145">
        <f t="shared" si="35"/>
        <v>48.18</v>
      </c>
      <c r="F116" s="145">
        <f t="shared" si="35"/>
        <v>54.11999999999999</v>
      </c>
      <c r="G116" s="145">
        <f t="shared" si="35"/>
        <v>60.05999999999999</v>
      </c>
      <c r="H116" s="145">
        <f t="shared" si="35"/>
        <v>66</v>
      </c>
      <c r="I116" s="145">
        <f t="shared" si="35"/>
        <v>68.11199999999998</v>
      </c>
      <c r="J116" s="145">
        <f t="shared" si="35"/>
        <v>70.15799999999997</v>
      </c>
      <c r="K116" s="145">
        <f t="shared" si="35"/>
        <v>72.20399999999998</v>
      </c>
      <c r="L116" s="145">
        <f t="shared" si="35"/>
        <v>74.25</v>
      </c>
      <c r="M116" s="145">
        <f t="shared" si="35"/>
        <v>76.36199999999997</v>
      </c>
      <c r="N116" s="145">
        <f t="shared" si="35"/>
        <v>78.40799999999997</v>
      </c>
      <c r="O116" s="145">
        <f t="shared" si="35"/>
        <v>80.45399999999997</v>
      </c>
      <c r="P116" s="145">
        <f t="shared" si="35"/>
        <v>82.5</v>
      </c>
      <c r="Q116" s="145">
        <f t="shared" si="35"/>
        <v>82.5</v>
      </c>
      <c r="R116" s="145">
        <f t="shared" si="35"/>
        <v>82.5</v>
      </c>
      <c r="S116" s="145">
        <f t="shared" si="35"/>
        <v>82.5</v>
      </c>
      <c r="T116" s="145">
        <f t="shared" si="35"/>
        <v>82.5</v>
      </c>
      <c r="U116" s="145">
        <f t="shared" si="35"/>
        <v>82.5</v>
      </c>
      <c r="V116" s="145">
        <f t="shared" si="35"/>
        <v>82.5</v>
      </c>
      <c r="W116" s="145">
        <f t="shared" si="35"/>
        <v>82.5</v>
      </c>
      <c r="X116" s="64">
        <f t="shared" si="33"/>
        <v>33</v>
      </c>
    </row>
    <row r="117" spans="2:24" ht="12">
      <c r="B117" s="32">
        <v>34</v>
      </c>
      <c r="C117" s="145">
        <f t="shared" si="30"/>
        <v>37.400000000000006</v>
      </c>
      <c r="D117" s="145">
        <f t="shared" si="35"/>
        <v>43.52</v>
      </c>
      <c r="E117" s="145">
        <f t="shared" si="35"/>
        <v>49.64</v>
      </c>
      <c r="F117" s="145">
        <f t="shared" si="35"/>
        <v>55.75999999999999</v>
      </c>
      <c r="G117" s="145">
        <f t="shared" si="35"/>
        <v>61.87999999999999</v>
      </c>
      <c r="H117" s="145">
        <f t="shared" si="35"/>
        <v>68</v>
      </c>
      <c r="I117" s="145">
        <f t="shared" si="35"/>
        <v>70.17599999999999</v>
      </c>
      <c r="J117" s="145">
        <f t="shared" si="35"/>
        <v>72.28399999999998</v>
      </c>
      <c r="K117" s="145">
        <f t="shared" si="35"/>
        <v>74.39199999999998</v>
      </c>
      <c r="L117" s="145">
        <f t="shared" si="35"/>
        <v>76.5</v>
      </c>
      <c r="M117" s="145">
        <f t="shared" si="35"/>
        <v>78.67599999999997</v>
      </c>
      <c r="N117" s="145">
        <f t="shared" si="35"/>
        <v>80.78399999999996</v>
      </c>
      <c r="O117" s="145">
        <f t="shared" si="35"/>
        <v>82.89199999999997</v>
      </c>
      <c r="P117" s="145">
        <f t="shared" si="35"/>
        <v>85.00000000000001</v>
      </c>
      <c r="Q117" s="145">
        <f t="shared" si="35"/>
        <v>85.00000000000001</v>
      </c>
      <c r="R117" s="145">
        <f t="shared" si="35"/>
        <v>85.00000000000001</v>
      </c>
      <c r="S117" s="145">
        <f t="shared" si="35"/>
        <v>85.00000000000001</v>
      </c>
      <c r="T117" s="145">
        <f t="shared" si="35"/>
        <v>85.00000000000001</v>
      </c>
      <c r="U117" s="145">
        <f t="shared" si="35"/>
        <v>85.00000000000001</v>
      </c>
      <c r="V117" s="145">
        <f t="shared" si="35"/>
        <v>85.00000000000001</v>
      </c>
      <c r="W117" s="145">
        <f t="shared" si="35"/>
        <v>85.00000000000001</v>
      </c>
      <c r="X117" s="64">
        <f t="shared" si="33"/>
        <v>34</v>
      </c>
    </row>
    <row r="118" spans="2:24" ht="12">
      <c r="B118" s="32">
        <v>35</v>
      </c>
      <c r="C118" s="145">
        <f t="shared" si="30"/>
        <v>38.50000000000001</v>
      </c>
      <c r="D118" s="145">
        <f t="shared" si="35"/>
        <v>44.800000000000004</v>
      </c>
      <c r="E118" s="145">
        <f t="shared" si="35"/>
        <v>51.1</v>
      </c>
      <c r="F118" s="145">
        <f t="shared" si="35"/>
        <v>57.4</v>
      </c>
      <c r="G118" s="145">
        <f t="shared" si="35"/>
        <v>63.69999999999999</v>
      </c>
      <c r="H118" s="145">
        <f t="shared" si="35"/>
        <v>70</v>
      </c>
      <c r="I118" s="145">
        <f t="shared" si="35"/>
        <v>72.23999999999998</v>
      </c>
      <c r="J118" s="145">
        <f t="shared" si="35"/>
        <v>74.40999999999998</v>
      </c>
      <c r="K118" s="145">
        <f t="shared" si="35"/>
        <v>76.57999999999998</v>
      </c>
      <c r="L118" s="145">
        <f t="shared" si="35"/>
        <v>78.75</v>
      </c>
      <c r="M118" s="145">
        <f t="shared" si="35"/>
        <v>80.98999999999997</v>
      </c>
      <c r="N118" s="145">
        <f t="shared" si="35"/>
        <v>83.15999999999997</v>
      </c>
      <c r="O118" s="145">
        <f t="shared" si="35"/>
        <v>85.32999999999996</v>
      </c>
      <c r="P118" s="145">
        <f t="shared" si="35"/>
        <v>87.5</v>
      </c>
      <c r="Q118" s="145">
        <f t="shared" si="35"/>
        <v>87.5</v>
      </c>
      <c r="R118" s="145">
        <f t="shared" si="35"/>
        <v>87.5</v>
      </c>
      <c r="S118" s="145">
        <f t="shared" si="35"/>
        <v>87.5</v>
      </c>
      <c r="T118" s="145">
        <f t="shared" si="35"/>
        <v>87.5</v>
      </c>
      <c r="U118" s="145">
        <f t="shared" si="35"/>
        <v>87.5</v>
      </c>
      <c r="V118" s="145">
        <f t="shared" si="35"/>
        <v>87.5</v>
      </c>
      <c r="W118" s="145">
        <f t="shared" si="35"/>
        <v>87.5</v>
      </c>
      <c r="X118" s="64">
        <f t="shared" si="33"/>
        <v>35</v>
      </c>
    </row>
    <row r="119" spans="2:24" ht="12">
      <c r="B119" s="32">
        <v>36</v>
      </c>
      <c r="C119" s="145">
        <f t="shared" si="30"/>
        <v>39.6</v>
      </c>
      <c r="D119" s="145">
        <f t="shared" si="35"/>
        <v>46.080000000000005</v>
      </c>
      <c r="E119" s="145">
        <f t="shared" si="35"/>
        <v>52.559999999999995</v>
      </c>
      <c r="F119" s="145">
        <f t="shared" si="35"/>
        <v>59.03999999999999</v>
      </c>
      <c r="G119" s="145">
        <f t="shared" si="35"/>
        <v>65.52</v>
      </c>
      <c r="H119" s="145">
        <f t="shared" si="35"/>
        <v>72</v>
      </c>
      <c r="I119" s="145">
        <f t="shared" si="35"/>
        <v>74.30399999999999</v>
      </c>
      <c r="J119" s="145">
        <f t="shared" si="35"/>
        <v>76.53599999999999</v>
      </c>
      <c r="K119" s="145">
        <f t="shared" si="35"/>
        <v>78.76799999999997</v>
      </c>
      <c r="L119" s="145">
        <f t="shared" si="35"/>
        <v>81</v>
      </c>
      <c r="M119" s="145">
        <f t="shared" si="35"/>
        <v>83.30399999999997</v>
      </c>
      <c r="N119" s="145">
        <f t="shared" si="35"/>
        <v>85.53599999999997</v>
      </c>
      <c r="O119" s="145">
        <f t="shared" si="35"/>
        <v>87.76799999999996</v>
      </c>
      <c r="P119" s="145">
        <f t="shared" si="35"/>
        <v>90</v>
      </c>
      <c r="Q119" s="145">
        <f t="shared" si="35"/>
        <v>90</v>
      </c>
      <c r="R119" s="145">
        <f t="shared" si="35"/>
        <v>90</v>
      </c>
      <c r="S119" s="145">
        <f t="shared" si="35"/>
        <v>90</v>
      </c>
      <c r="T119" s="145">
        <f t="shared" si="35"/>
        <v>90</v>
      </c>
      <c r="U119" s="145">
        <f t="shared" si="35"/>
        <v>90</v>
      </c>
      <c r="V119" s="145">
        <f t="shared" si="35"/>
        <v>90</v>
      </c>
      <c r="W119" s="145">
        <f t="shared" si="35"/>
        <v>90</v>
      </c>
      <c r="X119" s="64">
        <f aca="true" t="shared" si="36" ref="X119:X124">+B119</f>
        <v>36</v>
      </c>
    </row>
    <row r="120" spans="2:24" ht="12">
      <c r="B120" s="32">
        <v>37</v>
      </c>
      <c r="C120" s="145">
        <f t="shared" si="30"/>
        <v>40.7</v>
      </c>
      <c r="D120" s="145">
        <f t="shared" si="35"/>
        <v>47.36</v>
      </c>
      <c r="E120" s="145">
        <f t="shared" si="35"/>
        <v>54.02</v>
      </c>
      <c r="F120" s="145">
        <f t="shared" si="35"/>
        <v>60.67999999999999</v>
      </c>
      <c r="G120" s="145">
        <f t="shared" si="35"/>
        <v>67.33999999999999</v>
      </c>
      <c r="H120" s="145">
        <f t="shared" si="35"/>
        <v>74</v>
      </c>
      <c r="I120" s="145">
        <f t="shared" si="35"/>
        <v>76.36799999999998</v>
      </c>
      <c r="J120" s="145">
        <f t="shared" si="35"/>
        <v>78.66199999999998</v>
      </c>
      <c r="K120" s="145">
        <f t="shared" si="35"/>
        <v>80.95599999999997</v>
      </c>
      <c r="L120" s="145">
        <f t="shared" si="35"/>
        <v>83.25</v>
      </c>
      <c r="M120" s="145">
        <f t="shared" si="35"/>
        <v>85.61799999999997</v>
      </c>
      <c r="N120" s="145">
        <f t="shared" si="35"/>
        <v>87.91199999999996</v>
      </c>
      <c r="O120" s="145">
        <f t="shared" si="35"/>
        <v>90.20599999999995</v>
      </c>
      <c r="P120" s="145">
        <f t="shared" si="35"/>
        <v>92.5</v>
      </c>
      <c r="Q120" s="145">
        <f t="shared" si="35"/>
        <v>92.5</v>
      </c>
      <c r="R120" s="145">
        <f t="shared" si="35"/>
        <v>92.5</v>
      </c>
      <c r="S120" s="145">
        <f t="shared" si="35"/>
        <v>92.5</v>
      </c>
      <c r="T120" s="145">
        <f t="shared" si="35"/>
        <v>92.5</v>
      </c>
      <c r="U120" s="145">
        <f t="shared" si="35"/>
        <v>92.5</v>
      </c>
      <c r="V120" s="145">
        <f t="shared" si="35"/>
        <v>92.5</v>
      </c>
      <c r="W120" s="145">
        <f t="shared" si="35"/>
        <v>92.5</v>
      </c>
      <c r="X120" s="64">
        <f t="shared" si="36"/>
        <v>37</v>
      </c>
    </row>
    <row r="121" spans="2:24" ht="12">
      <c r="B121" s="32">
        <v>38</v>
      </c>
      <c r="C121" s="145">
        <f t="shared" si="30"/>
        <v>41.800000000000004</v>
      </c>
      <c r="D121" s="145">
        <f t="shared" si="35"/>
        <v>48.64</v>
      </c>
      <c r="E121" s="145">
        <f t="shared" si="35"/>
        <v>55.48</v>
      </c>
      <c r="F121" s="145">
        <f t="shared" si="35"/>
        <v>62.32</v>
      </c>
      <c r="G121" s="145">
        <f t="shared" si="35"/>
        <v>69.15999999999998</v>
      </c>
      <c r="H121" s="145">
        <f t="shared" si="35"/>
        <v>76</v>
      </c>
      <c r="I121" s="145">
        <f t="shared" si="35"/>
        <v>78.43199999999997</v>
      </c>
      <c r="J121" s="145">
        <f t="shared" si="35"/>
        <v>80.78799999999998</v>
      </c>
      <c r="K121" s="145">
        <f t="shared" si="35"/>
        <v>83.14399999999998</v>
      </c>
      <c r="L121" s="145">
        <f t="shared" si="35"/>
        <v>85.5</v>
      </c>
      <c r="M121" s="145">
        <f t="shared" si="35"/>
        <v>87.93199999999996</v>
      </c>
      <c r="N121" s="145">
        <f t="shared" si="35"/>
        <v>90.28799999999995</v>
      </c>
      <c r="O121" s="145">
        <f t="shared" si="35"/>
        <v>92.64399999999996</v>
      </c>
      <c r="P121" s="145">
        <f t="shared" si="35"/>
        <v>95</v>
      </c>
      <c r="Q121" s="145">
        <f t="shared" si="35"/>
        <v>95</v>
      </c>
      <c r="R121" s="145">
        <f t="shared" si="35"/>
        <v>95</v>
      </c>
      <c r="S121" s="145">
        <f t="shared" si="35"/>
        <v>95</v>
      </c>
      <c r="T121" s="145">
        <f t="shared" si="35"/>
        <v>95</v>
      </c>
      <c r="U121" s="145">
        <f t="shared" si="35"/>
        <v>95</v>
      </c>
      <c r="V121" s="145">
        <f t="shared" si="35"/>
        <v>95</v>
      </c>
      <c r="W121" s="145">
        <f t="shared" si="35"/>
        <v>95</v>
      </c>
      <c r="X121" s="64">
        <f t="shared" si="36"/>
        <v>38</v>
      </c>
    </row>
    <row r="122" spans="2:24" ht="12">
      <c r="B122" s="32">
        <v>39</v>
      </c>
      <c r="C122" s="145">
        <f t="shared" si="30"/>
        <v>42.900000000000006</v>
      </c>
      <c r="D122" s="145">
        <f t="shared" si="35"/>
        <v>49.92</v>
      </c>
      <c r="E122" s="145">
        <f t="shared" si="35"/>
        <v>56.940000000000005</v>
      </c>
      <c r="F122" s="145">
        <f t="shared" si="35"/>
        <v>63.959999999999994</v>
      </c>
      <c r="G122" s="145">
        <f t="shared" si="35"/>
        <v>70.97999999999999</v>
      </c>
      <c r="H122" s="145">
        <f t="shared" si="35"/>
        <v>78</v>
      </c>
      <c r="I122" s="145">
        <f t="shared" si="35"/>
        <v>80.49599999999998</v>
      </c>
      <c r="J122" s="145">
        <f t="shared" si="35"/>
        <v>82.91399999999997</v>
      </c>
      <c r="K122" s="145">
        <f t="shared" si="35"/>
        <v>85.33199999999998</v>
      </c>
      <c r="L122" s="145">
        <f t="shared" si="35"/>
        <v>87.75</v>
      </c>
      <c r="M122" s="145">
        <f t="shared" si="35"/>
        <v>90.24599999999995</v>
      </c>
      <c r="N122" s="145">
        <f t="shared" si="35"/>
        <v>92.66399999999996</v>
      </c>
      <c r="O122" s="145">
        <f t="shared" si="35"/>
        <v>95.08199999999995</v>
      </c>
      <c r="P122" s="145">
        <f t="shared" si="35"/>
        <v>97.50000000000001</v>
      </c>
      <c r="Q122" s="145">
        <f t="shared" si="35"/>
        <v>97.50000000000001</v>
      </c>
      <c r="R122" s="145">
        <f t="shared" si="35"/>
        <v>97.50000000000001</v>
      </c>
      <c r="S122" s="145">
        <f t="shared" si="35"/>
        <v>97.50000000000001</v>
      </c>
      <c r="T122" s="145">
        <f t="shared" si="35"/>
        <v>97.50000000000001</v>
      </c>
      <c r="U122" s="145">
        <f t="shared" si="35"/>
        <v>97.50000000000001</v>
      </c>
      <c r="V122" s="145">
        <f t="shared" si="35"/>
        <v>97.50000000000001</v>
      </c>
      <c r="W122" s="145">
        <f t="shared" si="35"/>
        <v>97.50000000000001</v>
      </c>
      <c r="X122" s="64">
        <f t="shared" si="36"/>
        <v>39</v>
      </c>
    </row>
    <row r="123" spans="2:24" ht="12">
      <c r="B123" s="32">
        <v>40</v>
      </c>
      <c r="C123" s="145">
        <f t="shared" si="30"/>
        <v>44.00000000000001</v>
      </c>
      <c r="D123" s="145">
        <f t="shared" si="35"/>
        <v>51.2</v>
      </c>
      <c r="E123" s="145">
        <f t="shared" si="35"/>
        <v>58.4</v>
      </c>
      <c r="F123" s="145">
        <f t="shared" si="35"/>
        <v>65.6</v>
      </c>
      <c r="G123" s="145">
        <f t="shared" si="35"/>
        <v>72.79999999999998</v>
      </c>
      <c r="H123" s="145">
        <f t="shared" si="35"/>
        <v>80</v>
      </c>
      <c r="I123" s="145">
        <f t="shared" si="35"/>
        <v>82.55999999999997</v>
      </c>
      <c r="J123" s="145">
        <f t="shared" si="35"/>
        <v>85.03999999999998</v>
      </c>
      <c r="K123" s="145">
        <f t="shared" si="35"/>
        <v>87.51999999999998</v>
      </c>
      <c r="L123" s="145">
        <f t="shared" si="35"/>
        <v>89.99999999999999</v>
      </c>
      <c r="M123" s="145">
        <f t="shared" si="35"/>
        <v>92.55999999999996</v>
      </c>
      <c r="N123" s="145">
        <f t="shared" si="35"/>
        <v>95.03999999999996</v>
      </c>
      <c r="O123" s="145">
        <f t="shared" si="35"/>
        <v>97.51999999999995</v>
      </c>
      <c r="P123" s="145">
        <f t="shared" si="35"/>
        <v>100</v>
      </c>
      <c r="Q123" s="145">
        <f t="shared" si="35"/>
        <v>100</v>
      </c>
      <c r="R123" s="145">
        <f t="shared" si="35"/>
        <v>100</v>
      </c>
      <c r="S123" s="145">
        <f t="shared" si="35"/>
        <v>100</v>
      </c>
      <c r="T123" s="145">
        <f t="shared" si="35"/>
        <v>100</v>
      </c>
      <c r="U123" s="145">
        <f t="shared" si="35"/>
        <v>100</v>
      </c>
      <c r="V123" s="145">
        <f t="shared" si="35"/>
        <v>100</v>
      </c>
      <c r="W123" s="145">
        <f t="shared" si="35"/>
        <v>100</v>
      </c>
      <c r="X123" s="64">
        <f t="shared" si="36"/>
        <v>40</v>
      </c>
    </row>
    <row r="124" spans="2:24" ht="12">
      <c r="B124" s="32">
        <f>+B123+1</f>
        <v>41</v>
      </c>
      <c r="C124" s="145">
        <f t="shared" si="30"/>
        <v>45.10000000000001</v>
      </c>
      <c r="D124" s="145">
        <f t="shared" si="35"/>
        <v>52.480000000000004</v>
      </c>
      <c r="E124" s="145">
        <f t="shared" si="35"/>
        <v>59.86</v>
      </c>
      <c r="F124" s="145">
        <f t="shared" si="35"/>
        <v>67.24</v>
      </c>
      <c r="G124" s="145">
        <f t="shared" si="35"/>
        <v>74.61999999999999</v>
      </c>
      <c r="H124" s="145">
        <f t="shared" si="35"/>
        <v>82</v>
      </c>
      <c r="I124" s="145">
        <f t="shared" si="35"/>
        <v>84.62399999999998</v>
      </c>
      <c r="J124" s="145">
        <f t="shared" si="35"/>
        <v>87.16599999999998</v>
      </c>
      <c r="K124" s="145">
        <f t="shared" si="35"/>
        <v>89.70799999999997</v>
      </c>
      <c r="L124" s="145">
        <f t="shared" si="35"/>
        <v>92.25</v>
      </c>
      <c r="M124" s="145">
        <f t="shared" si="35"/>
        <v>94.87399999999995</v>
      </c>
      <c r="N124" s="145">
        <f t="shared" si="35"/>
        <v>97.41599999999995</v>
      </c>
      <c r="O124" s="145">
        <f t="shared" si="35"/>
        <v>99.95799999999996</v>
      </c>
      <c r="P124" s="145">
        <f t="shared" si="35"/>
        <v>102.50000000000001</v>
      </c>
      <c r="Q124" s="145">
        <f t="shared" si="35"/>
        <v>102.50000000000001</v>
      </c>
      <c r="R124" s="145">
        <f t="shared" si="35"/>
        <v>102.50000000000001</v>
      </c>
      <c r="S124" s="145">
        <f t="shared" si="35"/>
        <v>102.50000000000001</v>
      </c>
      <c r="T124" s="145">
        <f t="shared" si="35"/>
        <v>102.50000000000001</v>
      </c>
      <c r="U124" s="145">
        <f t="shared" si="35"/>
        <v>102.50000000000001</v>
      </c>
      <c r="V124" s="145">
        <f t="shared" si="35"/>
        <v>102.50000000000001</v>
      </c>
      <c r="W124" s="145">
        <f t="shared" si="35"/>
        <v>102.50000000000001</v>
      </c>
      <c r="X124" s="64">
        <f t="shared" si="36"/>
        <v>41</v>
      </c>
    </row>
    <row r="125" spans="2:24" ht="12">
      <c r="B125" s="32">
        <f aca="true" t="shared" si="37" ref="B125:B130">+B124+1</f>
        <v>42</v>
      </c>
      <c r="C125" s="145">
        <f t="shared" si="30"/>
        <v>46.2</v>
      </c>
      <c r="D125" s="145">
        <f t="shared" si="35"/>
        <v>53.760000000000005</v>
      </c>
      <c r="E125" s="145">
        <f t="shared" si="35"/>
        <v>61.31999999999999</v>
      </c>
      <c r="F125" s="145">
        <f t="shared" si="35"/>
        <v>68.87999999999998</v>
      </c>
      <c r="G125" s="145">
        <f t="shared" si="35"/>
        <v>76.43999999999998</v>
      </c>
      <c r="H125" s="145">
        <f t="shared" si="35"/>
        <v>84</v>
      </c>
      <c r="I125" s="145">
        <f t="shared" si="35"/>
        <v>86.68799999999997</v>
      </c>
      <c r="J125" s="145">
        <f t="shared" si="35"/>
        <v>89.29199999999997</v>
      </c>
      <c r="K125" s="145">
        <f t="shared" si="35"/>
        <v>91.89599999999997</v>
      </c>
      <c r="L125" s="145">
        <f t="shared" si="35"/>
        <v>94.5</v>
      </c>
      <c r="M125" s="145">
        <f t="shared" si="35"/>
        <v>97.18799999999996</v>
      </c>
      <c r="N125" s="145">
        <f t="shared" si="35"/>
        <v>99.79199999999996</v>
      </c>
      <c r="O125" s="145">
        <f t="shared" si="35"/>
        <v>102.39599999999996</v>
      </c>
      <c r="P125" s="145">
        <f t="shared" si="35"/>
        <v>105</v>
      </c>
      <c r="Q125" s="145">
        <f t="shared" si="35"/>
        <v>105</v>
      </c>
      <c r="R125" s="145">
        <f t="shared" si="35"/>
        <v>105</v>
      </c>
      <c r="S125" s="145">
        <f t="shared" si="35"/>
        <v>105</v>
      </c>
      <c r="T125" s="145">
        <f t="shared" si="35"/>
        <v>105</v>
      </c>
      <c r="U125" s="145">
        <f t="shared" si="35"/>
        <v>105</v>
      </c>
      <c r="V125" s="145">
        <f t="shared" si="35"/>
        <v>105</v>
      </c>
      <c r="W125" s="145">
        <f t="shared" si="35"/>
        <v>105</v>
      </c>
      <c r="X125" s="64">
        <f aca="true" t="shared" si="38" ref="X125:X130">+B125</f>
        <v>42</v>
      </c>
    </row>
    <row r="126" spans="2:24" ht="12">
      <c r="B126" s="32">
        <f t="shared" si="37"/>
        <v>43</v>
      </c>
      <c r="C126" s="145">
        <f t="shared" si="30"/>
        <v>47.300000000000004</v>
      </c>
      <c r="D126" s="145">
        <f t="shared" si="35"/>
        <v>55.04</v>
      </c>
      <c r="E126" s="145">
        <f t="shared" si="35"/>
        <v>62.78</v>
      </c>
      <c r="F126" s="145">
        <f t="shared" si="35"/>
        <v>70.52</v>
      </c>
      <c r="G126" s="145">
        <f t="shared" si="35"/>
        <v>78.25999999999999</v>
      </c>
      <c r="H126" s="145">
        <f t="shared" si="35"/>
        <v>86</v>
      </c>
      <c r="I126" s="145">
        <f t="shared" si="35"/>
        <v>88.75199999999998</v>
      </c>
      <c r="J126" s="145">
        <f t="shared" si="35"/>
        <v>91.41799999999998</v>
      </c>
      <c r="K126" s="145">
        <f t="shared" si="35"/>
        <v>94.08399999999997</v>
      </c>
      <c r="L126" s="145">
        <f t="shared" si="35"/>
        <v>96.74999999999999</v>
      </c>
      <c r="M126" s="145">
        <f t="shared" si="35"/>
        <v>99.50199999999995</v>
      </c>
      <c r="N126" s="145">
        <f t="shared" si="35"/>
        <v>102.16799999999995</v>
      </c>
      <c r="O126" s="145">
        <f t="shared" si="35"/>
        <v>104.83399999999996</v>
      </c>
      <c r="P126" s="145">
        <f t="shared" si="35"/>
        <v>107.5</v>
      </c>
      <c r="Q126" s="145">
        <f t="shared" si="35"/>
        <v>107.5</v>
      </c>
      <c r="R126" s="145">
        <f t="shared" si="35"/>
        <v>107.5</v>
      </c>
      <c r="S126" s="145">
        <f t="shared" si="35"/>
        <v>107.5</v>
      </c>
      <c r="T126" s="145">
        <f t="shared" si="35"/>
        <v>107.5</v>
      </c>
      <c r="U126" s="145">
        <f t="shared" si="35"/>
        <v>107.5</v>
      </c>
      <c r="V126" s="145">
        <f t="shared" si="35"/>
        <v>107.5</v>
      </c>
      <c r="W126" s="145">
        <f t="shared" si="35"/>
        <v>107.5</v>
      </c>
      <c r="X126" s="64">
        <f t="shared" si="38"/>
        <v>43</v>
      </c>
    </row>
    <row r="127" spans="2:24" ht="12">
      <c r="B127" s="32">
        <f t="shared" si="37"/>
        <v>44</v>
      </c>
      <c r="C127" s="145">
        <f t="shared" si="30"/>
        <v>48.400000000000006</v>
      </c>
      <c r="D127" s="145">
        <f aca="true" t="shared" si="39" ref="D127:W130">+D$86*$B127*100</f>
        <v>56.32</v>
      </c>
      <c r="E127" s="145">
        <f t="shared" si="39"/>
        <v>64.24</v>
      </c>
      <c r="F127" s="145">
        <f t="shared" si="39"/>
        <v>72.16</v>
      </c>
      <c r="G127" s="145">
        <f t="shared" si="39"/>
        <v>80.07999999999998</v>
      </c>
      <c r="H127" s="145">
        <f t="shared" si="39"/>
        <v>88</v>
      </c>
      <c r="I127" s="145">
        <f t="shared" si="39"/>
        <v>90.81599999999997</v>
      </c>
      <c r="J127" s="145">
        <f t="shared" si="39"/>
        <v>93.54399999999997</v>
      </c>
      <c r="K127" s="145">
        <f t="shared" si="39"/>
        <v>96.27199999999996</v>
      </c>
      <c r="L127" s="145">
        <f t="shared" si="39"/>
        <v>99</v>
      </c>
      <c r="M127" s="145">
        <f t="shared" si="39"/>
        <v>101.81599999999995</v>
      </c>
      <c r="N127" s="145">
        <f t="shared" si="39"/>
        <v>104.54399999999995</v>
      </c>
      <c r="O127" s="145">
        <f t="shared" si="39"/>
        <v>107.27199999999995</v>
      </c>
      <c r="P127" s="145">
        <f t="shared" si="39"/>
        <v>110.00000000000001</v>
      </c>
      <c r="Q127" s="145">
        <f t="shared" si="39"/>
        <v>110.00000000000001</v>
      </c>
      <c r="R127" s="145">
        <f t="shared" si="39"/>
        <v>110.00000000000001</v>
      </c>
      <c r="S127" s="145">
        <f t="shared" si="39"/>
        <v>110.00000000000001</v>
      </c>
      <c r="T127" s="145">
        <f t="shared" si="39"/>
        <v>110.00000000000001</v>
      </c>
      <c r="U127" s="145">
        <f t="shared" si="39"/>
        <v>110.00000000000001</v>
      </c>
      <c r="V127" s="145">
        <f t="shared" si="39"/>
        <v>110.00000000000001</v>
      </c>
      <c r="W127" s="145">
        <f t="shared" si="39"/>
        <v>110.00000000000001</v>
      </c>
      <c r="X127" s="64">
        <f t="shared" si="38"/>
        <v>44</v>
      </c>
    </row>
    <row r="128" spans="2:24" ht="12">
      <c r="B128" s="32">
        <f t="shared" si="37"/>
        <v>45</v>
      </c>
      <c r="C128" s="145">
        <f t="shared" si="30"/>
        <v>49.50000000000001</v>
      </c>
      <c r="D128" s="145">
        <f t="shared" si="39"/>
        <v>57.60000000000001</v>
      </c>
      <c r="E128" s="145">
        <f t="shared" si="39"/>
        <v>65.7</v>
      </c>
      <c r="F128" s="145">
        <f t="shared" si="39"/>
        <v>73.79999999999998</v>
      </c>
      <c r="G128" s="145">
        <f t="shared" si="39"/>
        <v>81.89999999999998</v>
      </c>
      <c r="H128" s="145">
        <f t="shared" si="39"/>
        <v>90</v>
      </c>
      <c r="I128" s="145">
        <f t="shared" si="39"/>
        <v>92.87999999999997</v>
      </c>
      <c r="J128" s="145">
        <f t="shared" si="39"/>
        <v>95.66999999999997</v>
      </c>
      <c r="K128" s="145">
        <f t="shared" si="39"/>
        <v>98.45999999999997</v>
      </c>
      <c r="L128" s="145">
        <f t="shared" si="39"/>
        <v>101.25</v>
      </c>
      <c r="M128" s="145">
        <f t="shared" si="39"/>
        <v>104.12999999999997</v>
      </c>
      <c r="N128" s="145">
        <f t="shared" si="39"/>
        <v>106.91999999999994</v>
      </c>
      <c r="O128" s="145">
        <f t="shared" si="39"/>
        <v>109.70999999999995</v>
      </c>
      <c r="P128" s="145">
        <f t="shared" si="39"/>
        <v>112.5</v>
      </c>
      <c r="Q128" s="145">
        <f t="shared" si="39"/>
        <v>112.5</v>
      </c>
      <c r="R128" s="145">
        <f t="shared" si="39"/>
        <v>112.5</v>
      </c>
      <c r="S128" s="145">
        <f t="shared" si="39"/>
        <v>112.5</v>
      </c>
      <c r="T128" s="145">
        <f t="shared" si="39"/>
        <v>112.5</v>
      </c>
      <c r="U128" s="145">
        <f t="shared" si="39"/>
        <v>112.5</v>
      </c>
      <c r="V128" s="145">
        <f t="shared" si="39"/>
        <v>112.5</v>
      </c>
      <c r="W128" s="145">
        <f t="shared" si="39"/>
        <v>112.5</v>
      </c>
      <c r="X128" s="64">
        <f t="shared" si="38"/>
        <v>45</v>
      </c>
    </row>
    <row r="129" spans="2:24" ht="12">
      <c r="B129" s="32">
        <f t="shared" si="37"/>
        <v>46</v>
      </c>
      <c r="C129" s="145">
        <f t="shared" si="30"/>
        <v>50.6</v>
      </c>
      <c r="D129" s="145">
        <f t="shared" si="39"/>
        <v>58.879999999999995</v>
      </c>
      <c r="E129" s="145">
        <f t="shared" si="39"/>
        <v>67.16</v>
      </c>
      <c r="F129" s="145">
        <f t="shared" si="39"/>
        <v>75.44</v>
      </c>
      <c r="G129" s="145">
        <f t="shared" si="39"/>
        <v>83.71999999999998</v>
      </c>
      <c r="H129" s="145">
        <f t="shared" si="39"/>
        <v>92</v>
      </c>
      <c r="I129" s="145">
        <f t="shared" si="39"/>
        <v>94.94399999999997</v>
      </c>
      <c r="J129" s="145">
        <f t="shared" si="39"/>
        <v>97.79599999999998</v>
      </c>
      <c r="K129" s="145">
        <f t="shared" si="39"/>
        <v>100.64799999999995</v>
      </c>
      <c r="L129" s="145">
        <f t="shared" si="39"/>
        <v>103.49999999999999</v>
      </c>
      <c r="M129" s="145">
        <f t="shared" si="39"/>
        <v>106.44399999999996</v>
      </c>
      <c r="N129" s="145">
        <f t="shared" si="39"/>
        <v>109.29599999999995</v>
      </c>
      <c r="O129" s="145">
        <f t="shared" si="39"/>
        <v>112.14799999999994</v>
      </c>
      <c r="P129" s="145">
        <f t="shared" si="39"/>
        <v>115.00000000000001</v>
      </c>
      <c r="Q129" s="145">
        <f t="shared" si="39"/>
        <v>115.00000000000001</v>
      </c>
      <c r="R129" s="145">
        <f t="shared" si="39"/>
        <v>115.00000000000001</v>
      </c>
      <c r="S129" s="145">
        <f t="shared" si="39"/>
        <v>115.00000000000001</v>
      </c>
      <c r="T129" s="145">
        <f t="shared" si="39"/>
        <v>115.00000000000001</v>
      </c>
      <c r="U129" s="145">
        <f t="shared" si="39"/>
        <v>115.00000000000001</v>
      </c>
      <c r="V129" s="145">
        <f t="shared" si="39"/>
        <v>115.00000000000001</v>
      </c>
      <c r="W129" s="145">
        <f t="shared" si="39"/>
        <v>115.00000000000001</v>
      </c>
      <c r="X129" s="64">
        <f t="shared" si="38"/>
        <v>46</v>
      </c>
    </row>
    <row r="130" spans="2:24" ht="12">
      <c r="B130" s="32">
        <f t="shared" si="37"/>
        <v>47</v>
      </c>
      <c r="C130" s="145">
        <f t="shared" si="30"/>
        <v>51.7</v>
      </c>
      <c r="D130" s="145">
        <f t="shared" si="39"/>
        <v>60.160000000000004</v>
      </c>
      <c r="E130" s="145">
        <f t="shared" si="39"/>
        <v>68.62</v>
      </c>
      <c r="F130" s="145">
        <f t="shared" si="39"/>
        <v>77.08</v>
      </c>
      <c r="G130" s="145">
        <f t="shared" si="39"/>
        <v>85.53999999999998</v>
      </c>
      <c r="H130" s="145">
        <f t="shared" si="39"/>
        <v>94</v>
      </c>
      <c r="I130" s="145">
        <f t="shared" si="39"/>
        <v>97.00799999999997</v>
      </c>
      <c r="J130" s="145">
        <f t="shared" si="39"/>
        <v>99.92199999999998</v>
      </c>
      <c r="K130" s="145">
        <f t="shared" si="39"/>
        <v>102.83599999999997</v>
      </c>
      <c r="L130" s="145">
        <f t="shared" si="39"/>
        <v>105.74999999999999</v>
      </c>
      <c r="M130" s="145">
        <f t="shared" si="39"/>
        <v>108.75799999999995</v>
      </c>
      <c r="N130" s="145">
        <f t="shared" si="39"/>
        <v>111.67199999999995</v>
      </c>
      <c r="O130" s="145">
        <f t="shared" si="39"/>
        <v>114.58599999999994</v>
      </c>
      <c r="P130" s="145">
        <f t="shared" si="39"/>
        <v>117.5</v>
      </c>
      <c r="Q130" s="145">
        <f t="shared" si="39"/>
        <v>117.5</v>
      </c>
      <c r="R130" s="145">
        <f t="shared" si="39"/>
        <v>117.5</v>
      </c>
      <c r="S130" s="145">
        <f t="shared" si="39"/>
        <v>117.5</v>
      </c>
      <c r="T130" s="145">
        <f t="shared" si="39"/>
        <v>117.5</v>
      </c>
      <c r="U130" s="145">
        <f t="shared" si="39"/>
        <v>117.5</v>
      </c>
      <c r="V130" s="145">
        <f t="shared" si="39"/>
        <v>117.5</v>
      </c>
      <c r="W130" s="145">
        <f t="shared" si="39"/>
        <v>117.5</v>
      </c>
      <c r="X130" s="64">
        <f t="shared" si="38"/>
        <v>47</v>
      </c>
    </row>
    <row r="131" spans="2:24" ht="12">
      <c r="B131" s="32" t="s">
        <v>9</v>
      </c>
      <c r="C131" s="145">
        <v>2</v>
      </c>
      <c r="D131" s="145">
        <f aca="true" t="shared" si="40" ref="D131:W131">+C131+1</f>
        <v>3</v>
      </c>
      <c r="E131" s="145">
        <f t="shared" si="40"/>
        <v>4</v>
      </c>
      <c r="F131" s="145">
        <f t="shared" si="40"/>
        <v>5</v>
      </c>
      <c r="G131" s="145">
        <f t="shared" si="40"/>
        <v>6</v>
      </c>
      <c r="H131" s="145">
        <f t="shared" si="40"/>
        <v>7</v>
      </c>
      <c r="I131" s="145">
        <f t="shared" si="40"/>
        <v>8</v>
      </c>
      <c r="J131" s="145">
        <f t="shared" si="40"/>
        <v>9</v>
      </c>
      <c r="K131" s="145">
        <f t="shared" si="40"/>
        <v>10</v>
      </c>
      <c r="L131" s="145">
        <f t="shared" si="40"/>
        <v>11</v>
      </c>
      <c r="M131" s="145">
        <f t="shared" si="40"/>
        <v>12</v>
      </c>
      <c r="N131" s="145">
        <f t="shared" si="40"/>
        <v>13</v>
      </c>
      <c r="O131" s="145">
        <f t="shared" si="40"/>
        <v>14</v>
      </c>
      <c r="P131" s="145">
        <f t="shared" si="40"/>
        <v>15</v>
      </c>
      <c r="Q131" s="145">
        <f t="shared" si="40"/>
        <v>16</v>
      </c>
      <c r="R131" s="145">
        <f t="shared" si="40"/>
        <v>17</v>
      </c>
      <c r="S131" s="145">
        <f t="shared" si="40"/>
        <v>18</v>
      </c>
      <c r="T131" s="145">
        <f t="shared" si="40"/>
        <v>19</v>
      </c>
      <c r="U131" s="145">
        <f t="shared" si="40"/>
        <v>20</v>
      </c>
      <c r="V131" s="145">
        <f t="shared" si="40"/>
        <v>21</v>
      </c>
      <c r="W131" s="145">
        <f t="shared" si="40"/>
        <v>22</v>
      </c>
      <c r="X131" s="145"/>
    </row>
    <row r="132" ht="12">
      <c r="C132" s="63"/>
    </row>
    <row r="133" spans="3:18" ht="12">
      <c r="C133" s="146" t="s">
        <v>8</v>
      </c>
      <c r="D133" s="5">
        <v>1</v>
      </c>
      <c r="E133" s="5">
        <v>2</v>
      </c>
      <c r="F133" s="5">
        <v>3</v>
      </c>
      <c r="G133" s="5">
        <v>4</v>
      </c>
      <c r="H133" s="5">
        <v>5</v>
      </c>
      <c r="I133" s="5">
        <v>6</v>
      </c>
      <c r="J133" s="5">
        <f>+I133+1</f>
        <v>7</v>
      </c>
      <c r="K133" s="5">
        <f aca="true" t="shared" si="41" ref="K133:R133">+J133+1</f>
        <v>8</v>
      </c>
      <c r="L133" s="5">
        <f t="shared" si="41"/>
        <v>9</v>
      </c>
      <c r="M133" s="5">
        <f t="shared" si="41"/>
        <v>10</v>
      </c>
      <c r="N133" s="5">
        <f t="shared" si="41"/>
        <v>11</v>
      </c>
      <c r="O133" s="5">
        <f t="shared" si="41"/>
        <v>12</v>
      </c>
      <c r="P133" s="5">
        <f t="shared" si="41"/>
        <v>13</v>
      </c>
      <c r="Q133" s="5">
        <f t="shared" si="41"/>
        <v>14</v>
      </c>
      <c r="R133" s="5">
        <f t="shared" si="41"/>
        <v>15</v>
      </c>
    </row>
    <row r="134" spans="3:18" ht="12">
      <c r="C134" s="146">
        <f>+F13</f>
        <v>2017</v>
      </c>
      <c r="D134" s="5">
        <f>+$F$13+D133</f>
        <v>2018</v>
      </c>
      <c r="E134" s="5">
        <f aca="true" t="shared" si="42" ref="E134:Q134">+$F$13+E133</f>
        <v>2019</v>
      </c>
      <c r="F134" s="5">
        <f t="shared" si="42"/>
        <v>2020</v>
      </c>
      <c r="G134" s="5">
        <f t="shared" si="42"/>
        <v>2021</v>
      </c>
      <c r="H134" s="5">
        <f t="shared" si="42"/>
        <v>2022</v>
      </c>
      <c r="I134" s="5">
        <f t="shared" si="42"/>
        <v>2023</v>
      </c>
      <c r="J134" s="5">
        <f t="shared" si="42"/>
        <v>2024</v>
      </c>
      <c r="K134" s="5">
        <f t="shared" si="42"/>
        <v>2025</v>
      </c>
      <c r="L134" s="5">
        <f t="shared" si="42"/>
        <v>2026</v>
      </c>
      <c r="M134" s="5">
        <f t="shared" si="42"/>
        <v>2027</v>
      </c>
      <c r="N134" s="5">
        <f t="shared" si="42"/>
        <v>2028</v>
      </c>
      <c r="O134" s="5">
        <f t="shared" si="42"/>
        <v>2029</v>
      </c>
      <c r="P134" s="5">
        <f t="shared" si="42"/>
        <v>2030</v>
      </c>
      <c r="Q134" s="5">
        <f t="shared" si="42"/>
        <v>2031</v>
      </c>
      <c r="R134" s="5">
        <f>+$F$13+R133</f>
        <v>2032</v>
      </c>
    </row>
    <row r="135" spans="2:18" ht="12">
      <c r="B135" s="5" t="s">
        <v>12</v>
      </c>
      <c r="C135" s="5">
        <f>+F15</f>
        <v>55</v>
      </c>
      <c r="D135" s="5">
        <f>MIN((C135+1),70)</f>
        <v>56</v>
      </c>
      <c r="E135" s="5">
        <f aca="true" t="shared" si="43" ref="E135:Q135">MIN((D135+1),70)</f>
        <v>57</v>
      </c>
      <c r="F135" s="5">
        <f t="shared" si="43"/>
        <v>58</v>
      </c>
      <c r="G135" s="5">
        <f t="shared" si="43"/>
        <v>59</v>
      </c>
      <c r="H135" s="5">
        <f t="shared" si="43"/>
        <v>60</v>
      </c>
      <c r="I135" s="5">
        <f t="shared" si="43"/>
        <v>61</v>
      </c>
      <c r="J135" s="5">
        <f t="shared" si="43"/>
        <v>62</v>
      </c>
      <c r="K135" s="5">
        <f t="shared" si="43"/>
        <v>63</v>
      </c>
      <c r="L135" s="5">
        <f t="shared" si="43"/>
        <v>64</v>
      </c>
      <c r="M135" s="5">
        <f t="shared" si="43"/>
        <v>65</v>
      </c>
      <c r="N135" s="5">
        <f t="shared" si="43"/>
        <v>66</v>
      </c>
      <c r="O135" s="5">
        <f t="shared" si="43"/>
        <v>67</v>
      </c>
      <c r="P135" s="5">
        <f t="shared" si="43"/>
        <v>68</v>
      </c>
      <c r="Q135" s="5">
        <f t="shared" si="43"/>
        <v>69</v>
      </c>
      <c r="R135" s="5">
        <f>MIN((Q135+1),70)</f>
        <v>70</v>
      </c>
    </row>
    <row r="136" spans="2:18" ht="12">
      <c r="B136" s="5" t="s">
        <v>13</v>
      </c>
      <c r="C136" s="5">
        <f>MAX(0,+C135-48)</f>
        <v>7</v>
      </c>
      <c r="D136" s="5">
        <f>+C136+1</f>
        <v>8</v>
      </c>
      <c r="E136" s="5">
        <f aca="true" t="shared" si="44" ref="E136:R136">+E135-48</f>
        <v>9</v>
      </c>
      <c r="F136" s="5">
        <f t="shared" si="44"/>
        <v>10</v>
      </c>
      <c r="G136" s="5">
        <f t="shared" si="44"/>
        <v>11</v>
      </c>
      <c r="H136" s="5">
        <f t="shared" si="44"/>
        <v>12</v>
      </c>
      <c r="I136" s="5">
        <f t="shared" si="44"/>
        <v>13</v>
      </c>
      <c r="J136" s="5">
        <f t="shared" si="44"/>
        <v>14</v>
      </c>
      <c r="K136" s="5">
        <f t="shared" si="44"/>
        <v>15</v>
      </c>
      <c r="L136" s="5">
        <f t="shared" si="44"/>
        <v>16</v>
      </c>
      <c r="M136" s="5">
        <f t="shared" si="44"/>
        <v>17</v>
      </c>
      <c r="N136" s="5">
        <f t="shared" si="44"/>
        <v>18</v>
      </c>
      <c r="O136" s="5">
        <f t="shared" si="44"/>
        <v>19</v>
      </c>
      <c r="P136" s="5">
        <f t="shared" si="44"/>
        <v>20</v>
      </c>
      <c r="Q136" s="5">
        <f t="shared" si="44"/>
        <v>21</v>
      </c>
      <c r="R136" s="5">
        <f t="shared" si="44"/>
        <v>22</v>
      </c>
    </row>
    <row r="137" spans="2:18" ht="12">
      <c r="B137" s="5" t="s">
        <v>15</v>
      </c>
      <c r="C137" s="15">
        <f>+F16</f>
        <v>18</v>
      </c>
      <c r="D137" s="15">
        <f>+C137+1</f>
        <v>19</v>
      </c>
      <c r="E137" s="15">
        <f aca="true" t="shared" si="45" ref="E137:Q137">+D137+1</f>
        <v>20</v>
      </c>
      <c r="F137" s="15">
        <f t="shared" si="45"/>
        <v>21</v>
      </c>
      <c r="G137" s="15">
        <f t="shared" si="45"/>
        <v>22</v>
      </c>
      <c r="H137" s="15">
        <f t="shared" si="45"/>
        <v>23</v>
      </c>
      <c r="I137" s="15">
        <f t="shared" si="45"/>
        <v>24</v>
      </c>
      <c r="J137" s="15">
        <f t="shared" si="45"/>
        <v>25</v>
      </c>
      <c r="K137" s="15">
        <f t="shared" si="45"/>
        <v>26</v>
      </c>
      <c r="L137" s="15">
        <f t="shared" si="45"/>
        <v>27</v>
      </c>
      <c r="M137" s="15">
        <f t="shared" si="45"/>
        <v>28</v>
      </c>
      <c r="N137" s="15">
        <f t="shared" si="45"/>
        <v>29</v>
      </c>
      <c r="O137" s="15">
        <f t="shared" si="45"/>
        <v>30</v>
      </c>
      <c r="P137" s="15">
        <f t="shared" si="45"/>
        <v>31</v>
      </c>
      <c r="Q137" s="15">
        <f t="shared" si="45"/>
        <v>32</v>
      </c>
      <c r="R137" s="15">
        <f>+Q137+1</f>
        <v>33</v>
      </c>
    </row>
    <row r="138" spans="2:18" ht="12">
      <c r="B138" s="5" t="s">
        <v>17</v>
      </c>
      <c r="C138" s="63">
        <f aca="true" t="shared" si="46" ref="C138:R138">+F35</f>
        <v>65000</v>
      </c>
      <c r="D138" s="63">
        <f t="shared" si="46"/>
        <v>66950</v>
      </c>
      <c r="E138" s="63">
        <f t="shared" si="46"/>
        <v>66950</v>
      </c>
      <c r="F138" s="63">
        <f t="shared" si="46"/>
        <v>66950</v>
      </c>
      <c r="G138" s="63">
        <f t="shared" si="46"/>
        <v>66950</v>
      </c>
      <c r="H138" s="63">
        <f t="shared" si="46"/>
        <v>66950</v>
      </c>
      <c r="I138" s="63">
        <f t="shared" si="46"/>
        <v>66950</v>
      </c>
      <c r="J138" s="63">
        <f t="shared" si="46"/>
        <v>66950</v>
      </c>
      <c r="K138" s="63">
        <f t="shared" si="46"/>
        <v>66950</v>
      </c>
      <c r="L138" s="63">
        <f t="shared" si="46"/>
        <v>66950</v>
      </c>
      <c r="M138" s="63">
        <f t="shared" si="46"/>
        <v>66950</v>
      </c>
      <c r="N138" s="63">
        <f t="shared" si="46"/>
        <v>66950</v>
      </c>
      <c r="O138" s="63">
        <f t="shared" si="46"/>
        <v>66950</v>
      </c>
      <c r="P138" s="63">
        <f t="shared" si="46"/>
        <v>66950</v>
      </c>
      <c r="Q138" s="63">
        <f t="shared" si="46"/>
        <v>66950</v>
      </c>
      <c r="R138" s="63">
        <f t="shared" si="46"/>
        <v>66950</v>
      </c>
    </row>
    <row r="139" spans="3:18" ht="12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2:18" ht="12">
      <c r="B140" s="5" t="s">
        <v>14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ht="12">
      <c r="C141" s="63"/>
    </row>
    <row r="142" spans="2:18" ht="12">
      <c r="B142" s="5" t="s">
        <v>18</v>
      </c>
      <c r="C142" s="63">
        <f>+(C138-(133*12))*C145/100</f>
        <v>22825.44</v>
      </c>
      <c r="D142" s="63">
        <f>+(D138-(133*12))*D145/100</f>
        <v>25629.224639999993</v>
      </c>
      <c r="E142" s="63">
        <f aca="true" t="shared" si="47" ref="E142:Q142">+(E138-(133*12))*E145/100</f>
        <v>27788.52079999999</v>
      </c>
      <c r="F142" s="63">
        <f t="shared" si="47"/>
        <v>30028.85591999999</v>
      </c>
      <c r="G142" s="63">
        <f t="shared" si="47"/>
        <v>32350.23</v>
      </c>
      <c r="H142" s="63">
        <f t="shared" si="47"/>
        <v>34782.70587999999</v>
      </c>
      <c r="I142" s="63">
        <f t="shared" si="47"/>
        <v>37267.46495999998</v>
      </c>
      <c r="J142" s="63">
        <f t="shared" si="47"/>
        <v>39833.262999999984</v>
      </c>
      <c r="K142" s="63">
        <f t="shared" si="47"/>
        <v>42480.1</v>
      </c>
      <c r="L142" s="63">
        <f t="shared" si="47"/>
        <v>44113.95</v>
      </c>
      <c r="M142" s="63">
        <f t="shared" si="47"/>
        <v>45747.8</v>
      </c>
      <c r="N142" s="63">
        <f t="shared" si="47"/>
        <v>47381.65000000001</v>
      </c>
      <c r="O142" s="63">
        <f t="shared" si="47"/>
        <v>49015.5</v>
      </c>
      <c r="P142" s="63">
        <f t="shared" si="47"/>
        <v>50649.35</v>
      </c>
      <c r="Q142" s="63">
        <f t="shared" si="47"/>
        <v>52283.2</v>
      </c>
      <c r="R142" s="63">
        <f>+(R138-(133*12))*R145/100</f>
        <v>53917.05</v>
      </c>
    </row>
    <row r="145" spans="2:18" ht="12">
      <c r="B145" s="5" t="s">
        <v>16</v>
      </c>
      <c r="C145" s="15">
        <f>IF(C135&gt;49.8,VLOOKUP(C137,$B$88:$W$130,C136),0)</f>
        <v>36</v>
      </c>
      <c r="D145" s="15">
        <f aca="true" t="shared" si="48" ref="D145:R145">IF(D135&gt;49.8,VLOOKUP(D137,$B$88:$W$130,D136),0)</f>
        <v>39.21599999999999</v>
      </c>
      <c r="E145" s="15">
        <f t="shared" si="48"/>
        <v>42.51999999999999</v>
      </c>
      <c r="F145" s="15">
        <f t="shared" si="48"/>
        <v>45.947999999999986</v>
      </c>
      <c r="G145" s="15">
        <f t="shared" si="48"/>
        <v>49.5</v>
      </c>
      <c r="H145" s="15">
        <f t="shared" si="48"/>
        <v>53.22199999999998</v>
      </c>
      <c r="I145" s="15">
        <f t="shared" si="48"/>
        <v>57.02399999999997</v>
      </c>
      <c r="J145" s="15">
        <f t="shared" si="48"/>
        <v>60.949999999999974</v>
      </c>
      <c r="K145" s="15">
        <f t="shared" si="48"/>
        <v>65</v>
      </c>
      <c r="L145" s="15">
        <f t="shared" si="48"/>
        <v>67.5</v>
      </c>
      <c r="M145" s="15">
        <f t="shared" si="48"/>
        <v>70</v>
      </c>
      <c r="N145" s="15">
        <f t="shared" si="48"/>
        <v>72.50000000000001</v>
      </c>
      <c r="O145" s="15">
        <f t="shared" si="48"/>
        <v>75</v>
      </c>
      <c r="P145" s="15">
        <f t="shared" si="48"/>
        <v>77.5</v>
      </c>
      <c r="Q145" s="15">
        <f t="shared" si="48"/>
        <v>80</v>
      </c>
      <c r="R145" s="15">
        <f t="shared" si="48"/>
        <v>82.5</v>
      </c>
    </row>
    <row r="146" ht="12">
      <c r="C146" s="63"/>
    </row>
    <row r="147" ht="12">
      <c r="C147" s="63"/>
    </row>
    <row r="148" ht="12">
      <c r="C148" s="63"/>
    </row>
    <row r="149" ht="12">
      <c r="C149" s="63"/>
    </row>
    <row r="150" ht="12">
      <c r="C150" s="63"/>
    </row>
    <row r="151" spans="2:16" ht="12">
      <c r="B151" s="10" t="s">
        <v>24</v>
      </c>
      <c r="C151" s="15"/>
      <c r="D151" s="63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ht="12">
      <c r="B152" s="10"/>
      <c r="C152" s="15"/>
      <c r="D152" s="63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">
      <c r="A153" s="147" t="s">
        <v>19</v>
      </c>
      <c r="B153" s="148" t="s">
        <v>6</v>
      </c>
      <c r="C153" s="148" t="s">
        <v>0</v>
      </c>
      <c r="D153" s="147" t="s">
        <v>20</v>
      </c>
      <c r="E153" s="149" t="s">
        <v>4</v>
      </c>
      <c r="F153" s="150" t="s">
        <v>21</v>
      </c>
      <c r="G153" s="151" t="s">
        <v>7</v>
      </c>
      <c r="H153" s="151" t="s">
        <v>11</v>
      </c>
      <c r="L153" s="152"/>
      <c r="M153" s="15"/>
      <c r="N153" s="15"/>
      <c r="O153" s="15"/>
      <c r="P153" s="15"/>
    </row>
    <row r="154" spans="1:16" ht="12">
      <c r="A154" s="147">
        <v>0</v>
      </c>
      <c r="B154" s="153">
        <f>+F13</f>
        <v>2017</v>
      </c>
      <c r="C154" s="147">
        <f>+F15</f>
        <v>55</v>
      </c>
      <c r="D154" s="147">
        <f>+F16</f>
        <v>18</v>
      </c>
      <c r="E154" s="144">
        <f>+C226/100</f>
        <v>0.2628</v>
      </c>
      <c r="F154" s="154">
        <f>+C228</f>
        <v>5274.5712</v>
      </c>
      <c r="G154" s="63">
        <v>0</v>
      </c>
      <c r="H154" s="155">
        <f>+F154/4</f>
        <v>1318.6428</v>
      </c>
      <c r="M154" s="15"/>
      <c r="N154" s="15"/>
      <c r="O154" s="15"/>
      <c r="P154" s="15"/>
    </row>
    <row r="155" spans="1:16" ht="12">
      <c r="A155" s="147">
        <f>+A154+1</f>
        <v>1</v>
      </c>
      <c r="B155" s="153">
        <f aca="true" t="shared" si="49" ref="B155:D169">+B154+1</f>
        <v>2018</v>
      </c>
      <c r="C155" s="147">
        <f>+C154+1</f>
        <v>56</v>
      </c>
      <c r="D155" s="147">
        <f>+D154+1</f>
        <v>19</v>
      </c>
      <c r="E155" s="144">
        <f>+D226/100</f>
        <v>0.29488000000000003</v>
      </c>
      <c r="F155" s="73">
        <f>+D228</f>
        <v>12499.176853333334</v>
      </c>
      <c r="G155" s="63">
        <f aca="true" t="shared" si="50" ref="G155:G168">+F155-F154</f>
        <v>7224.605653333334</v>
      </c>
      <c r="H155" s="155">
        <f aca="true" t="shared" si="51" ref="H155:H168">+F155/4</f>
        <v>3124.7942133333336</v>
      </c>
      <c r="M155" s="15"/>
      <c r="N155" s="15"/>
      <c r="O155" s="15"/>
      <c r="P155" s="15"/>
    </row>
    <row r="156" spans="1:16" ht="12">
      <c r="A156" s="147">
        <f aca="true" t="shared" si="52" ref="A156:A168">+A155+1</f>
        <v>2</v>
      </c>
      <c r="B156" s="153">
        <f t="shared" si="49"/>
        <v>2019</v>
      </c>
      <c r="C156" s="147">
        <f t="shared" si="49"/>
        <v>57</v>
      </c>
      <c r="D156" s="147">
        <f t="shared" si="49"/>
        <v>20</v>
      </c>
      <c r="E156" s="144">
        <f>+E226/100</f>
        <v>0.33</v>
      </c>
      <c r="F156" s="73">
        <f>+E228</f>
        <v>21352.32</v>
      </c>
      <c r="G156" s="63">
        <f t="shared" si="50"/>
        <v>8853.143146666665</v>
      </c>
      <c r="H156" s="155">
        <f t="shared" si="51"/>
        <v>5338.08</v>
      </c>
      <c r="M156" s="15"/>
      <c r="N156" s="15"/>
      <c r="O156" s="15"/>
      <c r="P156" s="15"/>
    </row>
    <row r="157" spans="1:16" ht="12">
      <c r="A157" s="147">
        <f t="shared" si="52"/>
        <v>3</v>
      </c>
      <c r="B157" s="153">
        <f t="shared" si="49"/>
        <v>2020</v>
      </c>
      <c r="C157" s="147">
        <f t="shared" si="49"/>
        <v>58</v>
      </c>
      <c r="D157" s="147">
        <f t="shared" si="49"/>
        <v>21</v>
      </c>
      <c r="E157" s="144">
        <f>+F226/100</f>
        <v>0.3691799999999999</v>
      </c>
      <c r="F157" s="73">
        <f>+F228</f>
        <v>24127.389719999996</v>
      </c>
      <c r="G157" s="63">
        <f t="shared" si="50"/>
        <v>2775.069719999996</v>
      </c>
      <c r="H157" s="155">
        <f t="shared" si="51"/>
        <v>6031.847429999999</v>
      </c>
      <c r="M157" s="15"/>
      <c r="N157" s="15"/>
      <c r="O157" s="15"/>
      <c r="P157" s="15"/>
    </row>
    <row r="158" spans="1:16" ht="12">
      <c r="A158" s="147">
        <f t="shared" si="52"/>
        <v>4</v>
      </c>
      <c r="B158" s="153">
        <f t="shared" si="49"/>
        <v>2021</v>
      </c>
      <c r="C158" s="147">
        <f t="shared" si="49"/>
        <v>59</v>
      </c>
      <c r="D158" s="147">
        <f t="shared" si="49"/>
        <v>22</v>
      </c>
      <c r="E158" s="144">
        <f>+G226/100</f>
        <v>0.4122799999999999</v>
      </c>
      <c r="F158" s="73">
        <f>+G228</f>
        <v>26944.147119999998</v>
      </c>
      <c r="G158" s="63">
        <f t="shared" si="50"/>
        <v>2816.7574000000022</v>
      </c>
      <c r="H158" s="155">
        <f t="shared" si="51"/>
        <v>6736.036779999999</v>
      </c>
      <c r="M158" s="15"/>
      <c r="N158" s="15"/>
      <c r="O158" s="15"/>
      <c r="P158" s="15"/>
    </row>
    <row r="159" spans="1:16" ht="12">
      <c r="A159" s="147">
        <f t="shared" si="52"/>
        <v>5</v>
      </c>
      <c r="B159" s="153">
        <f t="shared" si="49"/>
        <v>2022</v>
      </c>
      <c r="C159" s="147">
        <f t="shared" si="49"/>
        <v>60</v>
      </c>
      <c r="D159" s="147">
        <f t="shared" si="49"/>
        <v>23</v>
      </c>
      <c r="E159" s="144">
        <f>+H226/100</f>
        <v>0.46</v>
      </c>
      <c r="F159" s="73">
        <f>+H228</f>
        <v>30062.84</v>
      </c>
      <c r="G159" s="63">
        <f t="shared" si="50"/>
        <v>3118.6928800000023</v>
      </c>
      <c r="H159" s="155">
        <f t="shared" si="51"/>
        <v>7515.71</v>
      </c>
      <c r="L159" s="63"/>
      <c r="M159" s="15"/>
      <c r="N159" s="15"/>
      <c r="O159" s="15"/>
      <c r="P159" s="15"/>
    </row>
    <row r="160" spans="1:16" ht="12">
      <c r="A160" s="147">
        <f t="shared" si="52"/>
        <v>6</v>
      </c>
      <c r="B160" s="153">
        <f t="shared" si="49"/>
        <v>2023</v>
      </c>
      <c r="C160" s="147">
        <f t="shared" si="49"/>
        <v>61</v>
      </c>
      <c r="D160" s="147">
        <f t="shared" si="49"/>
        <v>24</v>
      </c>
      <c r="E160" s="144">
        <f>+I226/100</f>
        <v>0.5121600000000001</v>
      </c>
      <c r="F160" s="73">
        <f>+I228</f>
        <v>33471.70464</v>
      </c>
      <c r="G160" s="63">
        <f t="shared" si="50"/>
        <v>3408.8646400000034</v>
      </c>
      <c r="H160" s="155">
        <f t="shared" si="51"/>
        <v>8367.92616</v>
      </c>
      <c r="L160" s="63"/>
      <c r="M160" s="15"/>
      <c r="N160" s="15"/>
      <c r="O160" s="15"/>
      <c r="P160" s="15"/>
    </row>
    <row r="161" spans="1:16" ht="12">
      <c r="A161" s="147">
        <f t="shared" si="52"/>
        <v>7</v>
      </c>
      <c r="B161" s="153">
        <f t="shared" si="49"/>
        <v>2024</v>
      </c>
      <c r="C161" s="147">
        <f t="shared" si="49"/>
        <v>62</v>
      </c>
      <c r="D161" s="147">
        <f t="shared" si="49"/>
        <v>25</v>
      </c>
      <c r="E161" s="144">
        <f>+J226/100</f>
        <v>0.5680000000000001</v>
      </c>
      <c r="F161" s="73">
        <f>+J228</f>
        <v>37121.072</v>
      </c>
      <c r="G161" s="63">
        <f t="shared" si="50"/>
        <v>3649.3673599999966</v>
      </c>
      <c r="H161" s="155">
        <f t="shared" si="51"/>
        <v>9280.268</v>
      </c>
      <c r="L161" s="63"/>
      <c r="M161" s="15"/>
      <c r="N161" s="15"/>
      <c r="O161" s="15"/>
      <c r="P161" s="15"/>
    </row>
    <row r="162" spans="1:16" ht="12">
      <c r="A162" s="147">
        <f t="shared" si="52"/>
        <v>8</v>
      </c>
      <c r="B162" s="153">
        <f t="shared" si="49"/>
        <v>2025</v>
      </c>
      <c r="C162" s="147">
        <f t="shared" si="49"/>
        <v>63</v>
      </c>
      <c r="D162" s="147">
        <f t="shared" si="49"/>
        <v>26</v>
      </c>
      <c r="E162" s="144">
        <f>+K226/100</f>
        <v>0.62868</v>
      </c>
      <c r="F162" s="73">
        <f>+K228</f>
        <v>41086.752720000004</v>
      </c>
      <c r="G162" s="63">
        <f t="shared" si="50"/>
        <v>3965.680720000004</v>
      </c>
      <c r="H162" s="155">
        <f t="shared" si="51"/>
        <v>10271.688180000001</v>
      </c>
      <c r="L162" s="63"/>
      <c r="M162" s="15"/>
      <c r="N162" s="15"/>
      <c r="O162" s="15"/>
      <c r="P162" s="15"/>
    </row>
    <row r="163" spans="1:16" ht="12">
      <c r="A163" s="147">
        <f t="shared" si="52"/>
        <v>9</v>
      </c>
      <c r="B163" s="153">
        <f t="shared" si="49"/>
        <v>2026</v>
      </c>
      <c r="C163" s="147">
        <f t="shared" si="49"/>
        <v>64</v>
      </c>
      <c r="D163" s="147">
        <f t="shared" si="49"/>
        <v>27</v>
      </c>
      <c r="E163" s="144">
        <f>+L226/100</f>
        <v>0.65286</v>
      </c>
      <c r="F163" s="73">
        <f>+L228</f>
        <v>42667.01244</v>
      </c>
      <c r="G163" s="63">
        <f t="shared" si="50"/>
        <v>1580.2597199999946</v>
      </c>
      <c r="H163" s="155">
        <f t="shared" si="51"/>
        <v>10666.75311</v>
      </c>
      <c r="L163" s="63"/>
      <c r="M163" s="15"/>
      <c r="N163" s="15"/>
      <c r="O163" s="15"/>
      <c r="P163" s="15"/>
    </row>
    <row r="164" spans="1:16" ht="12">
      <c r="A164" s="147">
        <f t="shared" si="52"/>
        <v>10</v>
      </c>
      <c r="B164" s="153">
        <f t="shared" si="49"/>
        <v>2027</v>
      </c>
      <c r="C164" s="147">
        <f t="shared" si="49"/>
        <v>65</v>
      </c>
      <c r="D164" s="147">
        <f t="shared" si="49"/>
        <v>28</v>
      </c>
      <c r="E164" s="144">
        <f>+M226/100</f>
        <v>0.67704</v>
      </c>
      <c r="F164" s="73">
        <f>+M228</f>
        <v>44247.27216</v>
      </c>
      <c r="G164" s="63">
        <f t="shared" si="50"/>
        <v>1580.2597200000018</v>
      </c>
      <c r="H164" s="155">
        <f t="shared" si="51"/>
        <v>11061.81804</v>
      </c>
      <c r="L164" s="63"/>
      <c r="M164" s="15"/>
      <c r="N164" s="15"/>
      <c r="O164" s="15"/>
      <c r="P164" s="15"/>
    </row>
    <row r="165" spans="1:16" ht="12">
      <c r="A165" s="147">
        <f t="shared" si="52"/>
        <v>11</v>
      </c>
      <c r="B165" s="153">
        <f t="shared" si="49"/>
        <v>2028</v>
      </c>
      <c r="C165" s="147">
        <f t="shared" si="49"/>
        <v>66</v>
      </c>
      <c r="D165" s="147">
        <f t="shared" si="49"/>
        <v>29</v>
      </c>
      <c r="E165" s="144">
        <f>+N226/100</f>
        <v>0.70122</v>
      </c>
      <c r="F165" s="73">
        <f>+N228</f>
        <v>45827.53188</v>
      </c>
      <c r="G165" s="63">
        <f t="shared" si="50"/>
        <v>1580.2597200000018</v>
      </c>
      <c r="H165" s="155">
        <f t="shared" si="51"/>
        <v>11456.88297</v>
      </c>
      <c r="L165" s="63"/>
      <c r="M165" s="15"/>
      <c r="N165" s="15"/>
      <c r="O165" s="15"/>
      <c r="P165" s="15"/>
    </row>
    <row r="166" spans="1:16" ht="12">
      <c r="A166" s="147">
        <f t="shared" si="52"/>
        <v>12</v>
      </c>
      <c r="B166" s="153">
        <f t="shared" si="49"/>
        <v>2029</v>
      </c>
      <c r="C166" s="147">
        <f t="shared" si="49"/>
        <v>67</v>
      </c>
      <c r="D166" s="147">
        <f t="shared" si="49"/>
        <v>30</v>
      </c>
      <c r="E166" s="144">
        <f>+O226/100</f>
        <v>0.7254</v>
      </c>
      <c r="F166" s="73">
        <f>+O228</f>
        <v>47407.791600000004</v>
      </c>
      <c r="G166" s="63">
        <f t="shared" si="50"/>
        <v>1580.2597200000018</v>
      </c>
      <c r="H166" s="155">
        <f t="shared" si="51"/>
        <v>11851.947900000001</v>
      </c>
      <c r="L166" s="63"/>
      <c r="M166" s="15"/>
      <c r="N166" s="15"/>
      <c r="O166" s="15"/>
      <c r="P166" s="15"/>
    </row>
    <row r="167" spans="1:16" ht="12">
      <c r="A167" s="147">
        <f t="shared" si="52"/>
        <v>13</v>
      </c>
      <c r="B167" s="153">
        <f t="shared" si="49"/>
        <v>2030</v>
      </c>
      <c r="C167" s="147">
        <f t="shared" si="49"/>
        <v>68</v>
      </c>
      <c r="D167" s="147">
        <f t="shared" si="49"/>
        <v>31</v>
      </c>
      <c r="E167" s="144">
        <f>+P226/100</f>
        <v>0.74958</v>
      </c>
      <c r="F167" s="73">
        <f>+P228</f>
        <v>48988.05132</v>
      </c>
      <c r="G167" s="63">
        <f t="shared" si="50"/>
        <v>1580.2597199999946</v>
      </c>
      <c r="H167" s="155">
        <f t="shared" si="51"/>
        <v>12247.01283</v>
      </c>
      <c r="L167" s="63"/>
      <c r="M167" s="15"/>
      <c r="N167" s="15"/>
      <c r="O167" s="15"/>
      <c r="P167" s="15"/>
    </row>
    <row r="168" spans="1:16" ht="12">
      <c r="A168" s="147">
        <f t="shared" si="52"/>
        <v>14</v>
      </c>
      <c r="B168" s="153">
        <f t="shared" si="49"/>
        <v>2031</v>
      </c>
      <c r="C168" s="147">
        <f t="shared" si="49"/>
        <v>69</v>
      </c>
      <c r="D168" s="147">
        <f t="shared" si="49"/>
        <v>32</v>
      </c>
      <c r="E168" s="144">
        <f>+Q226/100</f>
        <v>0.77376</v>
      </c>
      <c r="F168" s="73">
        <f>+Q228</f>
        <v>50568.31104</v>
      </c>
      <c r="G168" s="63">
        <f t="shared" si="50"/>
        <v>1580.2597200000018</v>
      </c>
      <c r="H168" s="155">
        <f t="shared" si="51"/>
        <v>12642.07776</v>
      </c>
      <c r="L168" s="63"/>
      <c r="M168" s="15"/>
      <c r="N168" s="15"/>
      <c r="O168" s="15"/>
      <c r="P168" s="15"/>
    </row>
    <row r="169" spans="1:16" ht="12">
      <c r="A169" s="147">
        <f>+A168+1</f>
        <v>15</v>
      </c>
      <c r="B169" s="153">
        <f t="shared" si="49"/>
        <v>2032</v>
      </c>
      <c r="C169" s="147">
        <f>+C168+1</f>
        <v>70</v>
      </c>
      <c r="D169" s="147">
        <f t="shared" si="49"/>
        <v>33</v>
      </c>
      <c r="E169" s="144">
        <f>+R226/100</f>
        <v>0.79794</v>
      </c>
      <c r="F169" s="73">
        <f>+R228</f>
        <v>52148.570759999995</v>
      </c>
      <c r="G169" s="63">
        <f>+F169-F168</f>
        <v>1580.2597199999946</v>
      </c>
      <c r="H169" s="155">
        <f>+F169/4</f>
        <v>13037.142689999999</v>
      </c>
      <c r="L169" s="15"/>
      <c r="M169" s="15"/>
      <c r="N169" s="15"/>
      <c r="O169" s="15"/>
      <c r="P169" s="15"/>
    </row>
    <row r="170" ht="12">
      <c r="C170" s="63"/>
    </row>
    <row r="171" spans="2:23" ht="12">
      <c r="B171" s="5" t="s">
        <v>0</v>
      </c>
      <c r="C171" s="64">
        <v>50</v>
      </c>
      <c r="D171" s="32">
        <v>51</v>
      </c>
      <c r="E171" s="32">
        <v>52</v>
      </c>
      <c r="F171" s="32">
        <v>53</v>
      </c>
      <c r="G171" s="32">
        <v>54</v>
      </c>
      <c r="H171" s="32">
        <v>55</v>
      </c>
      <c r="I171" s="32">
        <v>56</v>
      </c>
      <c r="J171" s="32">
        <v>57</v>
      </c>
      <c r="K171" s="32">
        <v>58</v>
      </c>
      <c r="L171" s="32">
        <v>59</v>
      </c>
      <c r="M171" s="32">
        <v>60</v>
      </c>
      <c r="N171" s="32">
        <v>61</v>
      </c>
      <c r="O171" s="32">
        <v>62</v>
      </c>
      <c r="P171" s="32">
        <v>63</v>
      </c>
      <c r="Q171" s="32">
        <v>64</v>
      </c>
      <c r="R171" s="32">
        <v>65</v>
      </c>
      <c r="S171" s="32">
        <v>66</v>
      </c>
      <c r="T171" s="32">
        <v>67</v>
      </c>
      <c r="U171" s="32">
        <v>68</v>
      </c>
      <c r="V171" s="32">
        <v>69</v>
      </c>
      <c r="W171" s="32">
        <v>70</v>
      </c>
    </row>
    <row r="172" spans="1:24" ht="12">
      <c r="A172" s="140"/>
      <c r="B172" s="140" t="s">
        <v>2</v>
      </c>
      <c r="C172" s="141">
        <v>0.01092</v>
      </c>
      <c r="D172" s="142">
        <v>0.01156</v>
      </c>
      <c r="E172" s="142">
        <v>0.01224</v>
      </c>
      <c r="F172" s="142">
        <v>0.01296</v>
      </c>
      <c r="G172" s="142">
        <v>0.01376</v>
      </c>
      <c r="H172" s="142">
        <v>0.0146</v>
      </c>
      <c r="I172" s="142">
        <v>0.01552</v>
      </c>
      <c r="J172" s="142">
        <v>0.0165</v>
      </c>
      <c r="K172" s="142">
        <v>0.01758</v>
      </c>
      <c r="L172" s="142">
        <v>0.01874</v>
      </c>
      <c r="M172" s="142">
        <v>0.02</v>
      </c>
      <c r="N172" s="142">
        <v>0.02134</v>
      </c>
      <c r="O172" s="142">
        <v>0.02272</v>
      </c>
      <c r="P172" s="142">
        <v>0.02418</v>
      </c>
      <c r="Q172" s="142">
        <f>+P172</f>
        <v>0.02418</v>
      </c>
      <c r="R172" s="142">
        <f aca="true" t="shared" si="53" ref="R172:W172">+Q172</f>
        <v>0.02418</v>
      </c>
      <c r="S172" s="142">
        <f t="shared" si="53"/>
        <v>0.02418</v>
      </c>
      <c r="T172" s="142">
        <f t="shared" si="53"/>
        <v>0.02418</v>
      </c>
      <c r="U172" s="142">
        <f t="shared" si="53"/>
        <v>0.02418</v>
      </c>
      <c r="V172" s="142">
        <f t="shared" si="53"/>
        <v>0.02418</v>
      </c>
      <c r="W172" s="142">
        <f t="shared" si="53"/>
        <v>0.02418</v>
      </c>
      <c r="X172" s="143" t="s">
        <v>6</v>
      </c>
    </row>
    <row r="173" spans="2:16" ht="12">
      <c r="B173" s="5" t="s">
        <v>1</v>
      </c>
      <c r="C173" s="63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</row>
    <row r="174" spans="2:24" ht="12">
      <c r="B174" s="32">
        <v>5</v>
      </c>
      <c r="C174" s="145">
        <f aca="true" t="shared" si="54" ref="C174:C202">+C$172*$B174*100</f>
        <v>5.46</v>
      </c>
      <c r="D174" s="145">
        <f aca="true" t="shared" si="55" ref="D174:W186">+D$172*$B174*100</f>
        <v>5.78</v>
      </c>
      <c r="E174" s="145">
        <f t="shared" si="55"/>
        <v>6.12</v>
      </c>
      <c r="F174" s="145">
        <f t="shared" si="55"/>
        <v>6.4799999999999995</v>
      </c>
      <c r="G174" s="145">
        <f t="shared" si="55"/>
        <v>6.88</v>
      </c>
      <c r="H174" s="145">
        <f t="shared" si="55"/>
        <v>7.3</v>
      </c>
      <c r="I174" s="145">
        <f t="shared" si="55"/>
        <v>7.76</v>
      </c>
      <c r="J174" s="145">
        <f t="shared" si="55"/>
        <v>8.25</v>
      </c>
      <c r="K174" s="145">
        <f t="shared" si="55"/>
        <v>8.79</v>
      </c>
      <c r="L174" s="145">
        <f t="shared" si="55"/>
        <v>9.370000000000001</v>
      </c>
      <c r="M174" s="145">
        <f t="shared" si="55"/>
        <v>10</v>
      </c>
      <c r="N174" s="145">
        <f t="shared" si="55"/>
        <v>10.67</v>
      </c>
      <c r="O174" s="145">
        <f t="shared" si="55"/>
        <v>11.360000000000001</v>
      </c>
      <c r="P174" s="145">
        <f t="shared" si="55"/>
        <v>12.09</v>
      </c>
      <c r="Q174" s="145">
        <f t="shared" si="55"/>
        <v>12.09</v>
      </c>
      <c r="R174" s="145">
        <f t="shared" si="55"/>
        <v>12.09</v>
      </c>
      <c r="S174" s="145">
        <f t="shared" si="55"/>
        <v>12.09</v>
      </c>
      <c r="T174" s="145">
        <f t="shared" si="55"/>
        <v>12.09</v>
      </c>
      <c r="U174" s="145">
        <f t="shared" si="55"/>
        <v>12.09</v>
      </c>
      <c r="V174" s="145">
        <f t="shared" si="55"/>
        <v>12.09</v>
      </c>
      <c r="W174" s="145">
        <f t="shared" si="55"/>
        <v>12.09</v>
      </c>
      <c r="X174" s="64">
        <f>+B174</f>
        <v>5</v>
      </c>
    </row>
    <row r="175" spans="2:24" ht="12">
      <c r="B175" s="32">
        <v>6</v>
      </c>
      <c r="C175" s="145">
        <f t="shared" si="54"/>
        <v>6.552</v>
      </c>
      <c r="D175" s="145">
        <f t="shared" si="55"/>
        <v>6.936000000000001</v>
      </c>
      <c r="E175" s="145">
        <f t="shared" si="55"/>
        <v>7.343999999999999</v>
      </c>
      <c r="F175" s="145">
        <f t="shared" si="55"/>
        <v>7.776</v>
      </c>
      <c r="G175" s="145">
        <f t="shared" si="55"/>
        <v>8.256</v>
      </c>
      <c r="H175" s="145">
        <f t="shared" si="55"/>
        <v>8.76</v>
      </c>
      <c r="I175" s="145">
        <f t="shared" si="55"/>
        <v>9.312000000000001</v>
      </c>
      <c r="J175" s="145">
        <f t="shared" si="55"/>
        <v>9.9</v>
      </c>
      <c r="K175" s="145">
        <f t="shared" si="55"/>
        <v>10.547999999999998</v>
      </c>
      <c r="L175" s="145">
        <f t="shared" si="55"/>
        <v>11.244</v>
      </c>
      <c r="M175" s="145">
        <f t="shared" si="55"/>
        <v>12</v>
      </c>
      <c r="N175" s="145">
        <f t="shared" si="55"/>
        <v>12.804000000000002</v>
      </c>
      <c r="O175" s="145">
        <f t="shared" si="55"/>
        <v>13.632</v>
      </c>
      <c r="P175" s="145">
        <f t="shared" si="55"/>
        <v>14.508</v>
      </c>
      <c r="Q175" s="145">
        <f t="shared" si="55"/>
        <v>14.508</v>
      </c>
      <c r="R175" s="145">
        <f t="shared" si="55"/>
        <v>14.508</v>
      </c>
      <c r="S175" s="145">
        <f t="shared" si="55"/>
        <v>14.508</v>
      </c>
      <c r="T175" s="145">
        <f t="shared" si="55"/>
        <v>14.508</v>
      </c>
      <c r="U175" s="145">
        <f t="shared" si="55"/>
        <v>14.508</v>
      </c>
      <c r="V175" s="145">
        <f t="shared" si="55"/>
        <v>14.508</v>
      </c>
      <c r="W175" s="145">
        <f t="shared" si="55"/>
        <v>14.508</v>
      </c>
      <c r="X175" s="64">
        <f aca="true" t="shared" si="56" ref="X175:X216">+B175</f>
        <v>6</v>
      </c>
    </row>
    <row r="176" spans="2:24" ht="12">
      <c r="B176" s="32">
        <v>7</v>
      </c>
      <c r="C176" s="145">
        <f t="shared" si="54"/>
        <v>7.643999999999999</v>
      </c>
      <c r="D176" s="145">
        <f t="shared" si="55"/>
        <v>8.092</v>
      </c>
      <c r="E176" s="145">
        <f t="shared" si="55"/>
        <v>8.568</v>
      </c>
      <c r="F176" s="145">
        <f t="shared" si="55"/>
        <v>9.072</v>
      </c>
      <c r="G176" s="145">
        <f t="shared" si="55"/>
        <v>9.632</v>
      </c>
      <c r="H176" s="145">
        <f t="shared" si="55"/>
        <v>10.22</v>
      </c>
      <c r="I176" s="145">
        <f t="shared" si="55"/>
        <v>10.864</v>
      </c>
      <c r="J176" s="145">
        <f t="shared" si="55"/>
        <v>11.55</v>
      </c>
      <c r="K176" s="145">
        <f t="shared" si="55"/>
        <v>12.306</v>
      </c>
      <c r="L176" s="145">
        <f t="shared" si="55"/>
        <v>13.117999999999999</v>
      </c>
      <c r="M176" s="145">
        <f t="shared" si="55"/>
        <v>14.000000000000002</v>
      </c>
      <c r="N176" s="145">
        <f t="shared" si="55"/>
        <v>14.938</v>
      </c>
      <c r="O176" s="145">
        <f t="shared" si="55"/>
        <v>15.904000000000002</v>
      </c>
      <c r="P176" s="145">
        <f t="shared" si="55"/>
        <v>16.926</v>
      </c>
      <c r="Q176" s="145">
        <f t="shared" si="55"/>
        <v>16.926</v>
      </c>
      <c r="R176" s="145">
        <f t="shared" si="55"/>
        <v>16.926</v>
      </c>
      <c r="S176" s="145">
        <f t="shared" si="55"/>
        <v>16.926</v>
      </c>
      <c r="T176" s="145">
        <f t="shared" si="55"/>
        <v>16.926</v>
      </c>
      <c r="U176" s="145">
        <f t="shared" si="55"/>
        <v>16.926</v>
      </c>
      <c r="V176" s="145">
        <f t="shared" si="55"/>
        <v>16.926</v>
      </c>
      <c r="W176" s="145">
        <f t="shared" si="55"/>
        <v>16.926</v>
      </c>
      <c r="X176" s="64">
        <f t="shared" si="56"/>
        <v>7</v>
      </c>
    </row>
    <row r="177" spans="2:24" ht="12">
      <c r="B177" s="32">
        <v>8</v>
      </c>
      <c r="C177" s="145">
        <f t="shared" si="54"/>
        <v>8.735999999999999</v>
      </c>
      <c r="D177" s="145">
        <f t="shared" si="55"/>
        <v>9.248000000000001</v>
      </c>
      <c r="E177" s="145">
        <f t="shared" si="55"/>
        <v>9.792</v>
      </c>
      <c r="F177" s="145">
        <f t="shared" si="55"/>
        <v>10.367999999999999</v>
      </c>
      <c r="G177" s="145">
        <f t="shared" si="55"/>
        <v>11.008</v>
      </c>
      <c r="H177" s="145">
        <f t="shared" si="55"/>
        <v>11.68</v>
      </c>
      <c r="I177" s="145">
        <f t="shared" si="55"/>
        <v>12.416</v>
      </c>
      <c r="J177" s="145">
        <f t="shared" si="55"/>
        <v>13.200000000000001</v>
      </c>
      <c r="K177" s="145">
        <f t="shared" si="55"/>
        <v>14.063999999999998</v>
      </c>
      <c r="L177" s="145">
        <f t="shared" si="55"/>
        <v>14.991999999999999</v>
      </c>
      <c r="M177" s="145">
        <f t="shared" si="55"/>
        <v>16</v>
      </c>
      <c r="N177" s="145">
        <f t="shared" si="55"/>
        <v>17.072000000000003</v>
      </c>
      <c r="O177" s="145">
        <f t="shared" si="55"/>
        <v>18.176000000000002</v>
      </c>
      <c r="P177" s="145">
        <f t="shared" si="55"/>
        <v>19.344</v>
      </c>
      <c r="Q177" s="145">
        <f t="shared" si="55"/>
        <v>19.344</v>
      </c>
      <c r="R177" s="145">
        <f t="shared" si="55"/>
        <v>19.344</v>
      </c>
      <c r="S177" s="145">
        <f t="shared" si="55"/>
        <v>19.344</v>
      </c>
      <c r="T177" s="145">
        <f t="shared" si="55"/>
        <v>19.344</v>
      </c>
      <c r="U177" s="145">
        <f t="shared" si="55"/>
        <v>19.344</v>
      </c>
      <c r="V177" s="145">
        <f t="shared" si="55"/>
        <v>19.344</v>
      </c>
      <c r="W177" s="145">
        <f t="shared" si="55"/>
        <v>19.344</v>
      </c>
      <c r="X177" s="64">
        <f t="shared" si="56"/>
        <v>8</v>
      </c>
    </row>
    <row r="178" spans="2:24" ht="12">
      <c r="B178" s="32">
        <v>9</v>
      </c>
      <c r="C178" s="145">
        <f t="shared" si="54"/>
        <v>9.828</v>
      </c>
      <c r="D178" s="145">
        <f t="shared" si="55"/>
        <v>10.404</v>
      </c>
      <c r="E178" s="145">
        <f t="shared" si="55"/>
        <v>11.016</v>
      </c>
      <c r="F178" s="145">
        <f t="shared" si="55"/>
        <v>11.664</v>
      </c>
      <c r="G178" s="145">
        <f t="shared" si="55"/>
        <v>12.383999999999999</v>
      </c>
      <c r="H178" s="145">
        <f t="shared" si="55"/>
        <v>13.139999999999999</v>
      </c>
      <c r="I178" s="145">
        <f t="shared" si="55"/>
        <v>13.968</v>
      </c>
      <c r="J178" s="145">
        <f t="shared" si="55"/>
        <v>14.850000000000001</v>
      </c>
      <c r="K178" s="145">
        <f t="shared" si="55"/>
        <v>15.821999999999997</v>
      </c>
      <c r="L178" s="145">
        <f t="shared" si="55"/>
        <v>16.866</v>
      </c>
      <c r="M178" s="145">
        <f t="shared" si="55"/>
        <v>18</v>
      </c>
      <c r="N178" s="145">
        <f t="shared" si="55"/>
        <v>19.206</v>
      </c>
      <c r="O178" s="145">
        <f t="shared" si="55"/>
        <v>20.448</v>
      </c>
      <c r="P178" s="145">
        <f t="shared" si="55"/>
        <v>21.762</v>
      </c>
      <c r="Q178" s="145">
        <f t="shared" si="55"/>
        <v>21.762</v>
      </c>
      <c r="R178" s="145">
        <f t="shared" si="55"/>
        <v>21.762</v>
      </c>
      <c r="S178" s="145">
        <f t="shared" si="55"/>
        <v>21.762</v>
      </c>
      <c r="T178" s="145">
        <f t="shared" si="55"/>
        <v>21.762</v>
      </c>
      <c r="U178" s="145">
        <f t="shared" si="55"/>
        <v>21.762</v>
      </c>
      <c r="V178" s="145">
        <f t="shared" si="55"/>
        <v>21.762</v>
      </c>
      <c r="W178" s="145">
        <f t="shared" si="55"/>
        <v>21.762</v>
      </c>
      <c r="X178" s="64">
        <f t="shared" si="56"/>
        <v>9</v>
      </c>
    </row>
    <row r="179" spans="2:24" ht="12">
      <c r="B179" s="32">
        <v>10</v>
      </c>
      <c r="C179" s="145">
        <f t="shared" si="54"/>
        <v>10.92</v>
      </c>
      <c r="D179" s="145">
        <f t="shared" si="55"/>
        <v>11.56</v>
      </c>
      <c r="E179" s="145">
        <f t="shared" si="55"/>
        <v>12.24</v>
      </c>
      <c r="F179" s="145">
        <f t="shared" si="55"/>
        <v>12.959999999999999</v>
      </c>
      <c r="G179" s="145">
        <f t="shared" si="55"/>
        <v>13.76</v>
      </c>
      <c r="H179" s="145">
        <f t="shared" si="55"/>
        <v>14.6</v>
      </c>
      <c r="I179" s="145">
        <f t="shared" si="55"/>
        <v>15.52</v>
      </c>
      <c r="J179" s="145">
        <f t="shared" si="55"/>
        <v>16.5</v>
      </c>
      <c r="K179" s="145">
        <f t="shared" si="55"/>
        <v>17.58</v>
      </c>
      <c r="L179" s="145">
        <f t="shared" si="55"/>
        <v>18.740000000000002</v>
      </c>
      <c r="M179" s="145">
        <f t="shared" si="55"/>
        <v>20</v>
      </c>
      <c r="N179" s="145">
        <f t="shared" si="55"/>
        <v>21.34</v>
      </c>
      <c r="O179" s="145">
        <f t="shared" si="55"/>
        <v>22.720000000000002</v>
      </c>
      <c r="P179" s="145">
        <f t="shared" si="55"/>
        <v>24.18</v>
      </c>
      <c r="Q179" s="145">
        <f t="shared" si="55"/>
        <v>24.18</v>
      </c>
      <c r="R179" s="145">
        <f t="shared" si="55"/>
        <v>24.18</v>
      </c>
      <c r="S179" s="145">
        <f t="shared" si="55"/>
        <v>24.18</v>
      </c>
      <c r="T179" s="145">
        <f t="shared" si="55"/>
        <v>24.18</v>
      </c>
      <c r="U179" s="145">
        <f t="shared" si="55"/>
        <v>24.18</v>
      </c>
      <c r="V179" s="145">
        <f t="shared" si="55"/>
        <v>24.18</v>
      </c>
      <c r="W179" s="145">
        <f t="shared" si="55"/>
        <v>24.18</v>
      </c>
      <c r="X179" s="64">
        <f t="shared" si="56"/>
        <v>10</v>
      </c>
    </row>
    <row r="180" spans="2:24" ht="12">
      <c r="B180" s="32">
        <v>11</v>
      </c>
      <c r="C180" s="145">
        <f t="shared" si="54"/>
        <v>12.011999999999999</v>
      </c>
      <c r="D180" s="145">
        <f t="shared" si="55"/>
        <v>12.716</v>
      </c>
      <c r="E180" s="145">
        <f t="shared" si="55"/>
        <v>13.463999999999999</v>
      </c>
      <c r="F180" s="145">
        <f t="shared" si="55"/>
        <v>14.255999999999998</v>
      </c>
      <c r="G180" s="145">
        <f t="shared" si="55"/>
        <v>15.136</v>
      </c>
      <c r="H180" s="145">
        <f t="shared" si="55"/>
        <v>16.06</v>
      </c>
      <c r="I180" s="145">
        <f t="shared" si="55"/>
        <v>17.072000000000003</v>
      </c>
      <c r="J180" s="145">
        <f t="shared" si="55"/>
        <v>18.15</v>
      </c>
      <c r="K180" s="145">
        <f t="shared" si="55"/>
        <v>19.338</v>
      </c>
      <c r="L180" s="145">
        <f t="shared" si="55"/>
        <v>20.613999999999997</v>
      </c>
      <c r="M180" s="145">
        <f t="shared" si="55"/>
        <v>22</v>
      </c>
      <c r="N180" s="145">
        <f t="shared" si="55"/>
        <v>23.474</v>
      </c>
      <c r="O180" s="145">
        <f t="shared" si="55"/>
        <v>24.992</v>
      </c>
      <c r="P180" s="145">
        <f t="shared" si="55"/>
        <v>26.598</v>
      </c>
      <c r="Q180" s="145">
        <f t="shared" si="55"/>
        <v>26.598</v>
      </c>
      <c r="R180" s="145">
        <f t="shared" si="55"/>
        <v>26.598</v>
      </c>
      <c r="S180" s="145">
        <f t="shared" si="55"/>
        <v>26.598</v>
      </c>
      <c r="T180" s="145">
        <f t="shared" si="55"/>
        <v>26.598</v>
      </c>
      <c r="U180" s="145">
        <f t="shared" si="55"/>
        <v>26.598</v>
      </c>
      <c r="V180" s="145">
        <f t="shared" si="55"/>
        <v>26.598</v>
      </c>
      <c r="W180" s="145">
        <f t="shared" si="55"/>
        <v>26.598</v>
      </c>
      <c r="X180" s="64">
        <f t="shared" si="56"/>
        <v>11</v>
      </c>
    </row>
    <row r="181" spans="2:24" ht="12">
      <c r="B181" s="32">
        <v>12</v>
      </c>
      <c r="C181" s="145">
        <f t="shared" si="54"/>
        <v>13.104</v>
      </c>
      <c r="D181" s="145">
        <f t="shared" si="55"/>
        <v>13.872000000000002</v>
      </c>
      <c r="E181" s="145">
        <f t="shared" si="55"/>
        <v>14.687999999999999</v>
      </c>
      <c r="F181" s="145">
        <f t="shared" si="55"/>
        <v>15.552</v>
      </c>
      <c r="G181" s="145">
        <f t="shared" si="55"/>
        <v>16.512</v>
      </c>
      <c r="H181" s="145">
        <f t="shared" si="55"/>
        <v>17.52</v>
      </c>
      <c r="I181" s="145">
        <f t="shared" si="55"/>
        <v>18.624000000000002</v>
      </c>
      <c r="J181" s="145">
        <f t="shared" si="55"/>
        <v>19.8</v>
      </c>
      <c r="K181" s="145">
        <f t="shared" si="55"/>
        <v>21.095999999999997</v>
      </c>
      <c r="L181" s="145">
        <f t="shared" si="55"/>
        <v>22.488</v>
      </c>
      <c r="M181" s="145">
        <f t="shared" si="55"/>
        <v>24</v>
      </c>
      <c r="N181" s="145">
        <f t="shared" si="55"/>
        <v>25.608000000000004</v>
      </c>
      <c r="O181" s="145">
        <f t="shared" si="55"/>
        <v>27.264</v>
      </c>
      <c r="P181" s="145">
        <f t="shared" si="55"/>
        <v>29.016</v>
      </c>
      <c r="Q181" s="145">
        <f t="shared" si="55"/>
        <v>29.016</v>
      </c>
      <c r="R181" s="145">
        <f t="shared" si="55"/>
        <v>29.016</v>
      </c>
      <c r="S181" s="145">
        <f t="shared" si="55"/>
        <v>29.016</v>
      </c>
      <c r="T181" s="145">
        <f t="shared" si="55"/>
        <v>29.016</v>
      </c>
      <c r="U181" s="145">
        <f t="shared" si="55"/>
        <v>29.016</v>
      </c>
      <c r="V181" s="145">
        <f t="shared" si="55"/>
        <v>29.016</v>
      </c>
      <c r="W181" s="145">
        <f t="shared" si="55"/>
        <v>29.016</v>
      </c>
      <c r="X181" s="64">
        <f t="shared" si="56"/>
        <v>12</v>
      </c>
    </row>
    <row r="182" spans="2:24" ht="12">
      <c r="B182" s="32">
        <v>13</v>
      </c>
      <c r="C182" s="145">
        <f t="shared" si="54"/>
        <v>14.195999999999998</v>
      </c>
      <c r="D182" s="145">
        <f t="shared" si="55"/>
        <v>15.028000000000002</v>
      </c>
      <c r="E182" s="145">
        <f t="shared" si="55"/>
        <v>15.911999999999999</v>
      </c>
      <c r="F182" s="145">
        <f t="shared" si="55"/>
        <v>16.848</v>
      </c>
      <c r="G182" s="145">
        <f t="shared" si="55"/>
        <v>17.887999999999998</v>
      </c>
      <c r="H182" s="145">
        <f t="shared" si="55"/>
        <v>18.98</v>
      </c>
      <c r="I182" s="145">
        <f t="shared" si="55"/>
        <v>20.176000000000002</v>
      </c>
      <c r="J182" s="145">
        <f t="shared" si="55"/>
        <v>21.450000000000003</v>
      </c>
      <c r="K182" s="145">
        <f t="shared" si="55"/>
        <v>22.853999999999996</v>
      </c>
      <c r="L182" s="145">
        <f t="shared" si="55"/>
        <v>24.362000000000002</v>
      </c>
      <c r="M182" s="145">
        <f t="shared" si="55"/>
        <v>26</v>
      </c>
      <c r="N182" s="145">
        <f t="shared" si="55"/>
        <v>27.742</v>
      </c>
      <c r="O182" s="145">
        <f t="shared" si="55"/>
        <v>29.536</v>
      </c>
      <c r="P182" s="145">
        <f t="shared" si="55"/>
        <v>31.434</v>
      </c>
      <c r="Q182" s="145">
        <f t="shared" si="55"/>
        <v>31.434</v>
      </c>
      <c r="R182" s="145">
        <f t="shared" si="55"/>
        <v>31.434</v>
      </c>
      <c r="S182" s="145">
        <f t="shared" si="55"/>
        <v>31.434</v>
      </c>
      <c r="T182" s="145">
        <f t="shared" si="55"/>
        <v>31.434</v>
      </c>
      <c r="U182" s="145">
        <f t="shared" si="55"/>
        <v>31.434</v>
      </c>
      <c r="V182" s="145">
        <f t="shared" si="55"/>
        <v>31.434</v>
      </c>
      <c r="W182" s="145">
        <f t="shared" si="55"/>
        <v>31.434</v>
      </c>
      <c r="X182" s="64">
        <f t="shared" si="56"/>
        <v>13</v>
      </c>
    </row>
    <row r="183" spans="2:24" ht="12">
      <c r="B183" s="32">
        <v>14</v>
      </c>
      <c r="C183" s="145">
        <f t="shared" si="54"/>
        <v>15.287999999999998</v>
      </c>
      <c r="D183" s="145">
        <f t="shared" si="55"/>
        <v>16.184</v>
      </c>
      <c r="E183" s="145">
        <f t="shared" si="55"/>
        <v>17.136</v>
      </c>
      <c r="F183" s="145">
        <f t="shared" si="55"/>
        <v>18.144</v>
      </c>
      <c r="G183" s="145">
        <f t="shared" si="55"/>
        <v>19.264</v>
      </c>
      <c r="H183" s="145">
        <f t="shared" si="55"/>
        <v>20.44</v>
      </c>
      <c r="I183" s="145">
        <f t="shared" si="55"/>
        <v>21.728</v>
      </c>
      <c r="J183" s="145">
        <f t="shared" si="55"/>
        <v>23.1</v>
      </c>
      <c r="K183" s="145">
        <f t="shared" si="55"/>
        <v>24.612</v>
      </c>
      <c r="L183" s="145">
        <f t="shared" si="55"/>
        <v>26.235999999999997</v>
      </c>
      <c r="M183" s="145">
        <f t="shared" si="55"/>
        <v>28.000000000000004</v>
      </c>
      <c r="N183" s="145">
        <f t="shared" si="55"/>
        <v>29.876</v>
      </c>
      <c r="O183" s="145">
        <f t="shared" si="55"/>
        <v>31.808000000000003</v>
      </c>
      <c r="P183" s="145">
        <f t="shared" si="55"/>
        <v>33.852</v>
      </c>
      <c r="Q183" s="145">
        <f t="shared" si="55"/>
        <v>33.852</v>
      </c>
      <c r="R183" s="145">
        <f t="shared" si="55"/>
        <v>33.852</v>
      </c>
      <c r="S183" s="145">
        <f t="shared" si="55"/>
        <v>33.852</v>
      </c>
      <c r="T183" s="145">
        <f t="shared" si="55"/>
        <v>33.852</v>
      </c>
      <c r="U183" s="145">
        <f t="shared" si="55"/>
        <v>33.852</v>
      </c>
      <c r="V183" s="145">
        <f t="shared" si="55"/>
        <v>33.852</v>
      </c>
      <c r="W183" s="145">
        <f t="shared" si="55"/>
        <v>33.852</v>
      </c>
      <c r="X183" s="64">
        <f t="shared" si="56"/>
        <v>14</v>
      </c>
    </row>
    <row r="184" spans="2:24" ht="12">
      <c r="B184" s="32">
        <v>15</v>
      </c>
      <c r="C184" s="145">
        <f t="shared" si="54"/>
        <v>16.38</v>
      </c>
      <c r="D184" s="145">
        <f t="shared" si="55"/>
        <v>17.34</v>
      </c>
      <c r="E184" s="145">
        <f t="shared" si="55"/>
        <v>18.36</v>
      </c>
      <c r="F184" s="145">
        <f t="shared" si="55"/>
        <v>19.439999999999998</v>
      </c>
      <c r="G184" s="145">
        <f t="shared" si="55"/>
        <v>20.64</v>
      </c>
      <c r="H184" s="145">
        <f t="shared" si="55"/>
        <v>21.9</v>
      </c>
      <c r="I184" s="145">
        <f t="shared" si="55"/>
        <v>23.28</v>
      </c>
      <c r="J184" s="145">
        <f t="shared" si="55"/>
        <v>24.75</v>
      </c>
      <c r="K184" s="145">
        <f t="shared" si="55"/>
        <v>26.369999999999997</v>
      </c>
      <c r="L184" s="145">
        <f t="shared" si="55"/>
        <v>28.110000000000003</v>
      </c>
      <c r="M184" s="145">
        <f t="shared" si="55"/>
        <v>30</v>
      </c>
      <c r="N184" s="145">
        <f t="shared" si="55"/>
        <v>32.01</v>
      </c>
      <c r="O184" s="145">
        <f t="shared" si="55"/>
        <v>34.08</v>
      </c>
      <c r="P184" s="145">
        <f t="shared" si="55"/>
        <v>36.27</v>
      </c>
      <c r="Q184" s="145">
        <f t="shared" si="55"/>
        <v>36.27</v>
      </c>
      <c r="R184" s="145">
        <f t="shared" si="55"/>
        <v>36.27</v>
      </c>
      <c r="S184" s="145">
        <f t="shared" si="55"/>
        <v>36.27</v>
      </c>
      <c r="T184" s="145">
        <f t="shared" si="55"/>
        <v>36.27</v>
      </c>
      <c r="U184" s="145">
        <f t="shared" si="55"/>
        <v>36.27</v>
      </c>
      <c r="V184" s="145">
        <f t="shared" si="55"/>
        <v>36.27</v>
      </c>
      <c r="W184" s="145">
        <f t="shared" si="55"/>
        <v>36.27</v>
      </c>
      <c r="X184" s="64">
        <f t="shared" si="56"/>
        <v>15</v>
      </c>
    </row>
    <row r="185" spans="2:24" ht="12">
      <c r="B185" s="32">
        <v>16</v>
      </c>
      <c r="C185" s="145">
        <f t="shared" si="54"/>
        <v>17.471999999999998</v>
      </c>
      <c r="D185" s="145">
        <f t="shared" si="55"/>
        <v>18.496000000000002</v>
      </c>
      <c r="E185" s="145">
        <f t="shared" si="55"/>
        <v>19.584</v>
      </c>
      <c r="F185" s="145">
        <f t="shared" si="55"/>
        <v>20.735999999999997</v>
      </c>
      <c r="G185" s="145">
        <f t="shared" si="55"/>
        <v>22.016</v>
      </c>
      <c r="H185" s="145">
        <f t="shared" si="55"/>
        <v>23.36</v>
      </c>
      <c r="I185" s="145">
        <f t="shared" si="55"/>
        <v>24.832</v>
      </c>
      <c r="J185" s="145">
        <f t="shared" si="55"/>
        <v>26.400000000000002</v>
      </c>
      <c r="K185" s="145">
        <f t="shared" si="55"/>
        <v>28.127999999999997</v>
      </c>
      <c r="L185" s="145">
        <f t="shared" si="55"/>
        <v>29.983999999999998</v>
      </c>
      <c r="M185" s="145">
        <f t="shared" si="55"/>
        <v>32</v>
      </c>
      <c r="N185" s="145">
        <f t="shared" si="55"/>
        <v>34.144000000000005</v>
      </c>
      <c r="O185" s="145">
        <f t="shared" si="55"/>
        <v>36.352000000000004</v>
      </c>
      <c r="P185" s="145">
        <f t="shared" si="55"/>
        <v>38.688</v>
      </c>
      <c r="Q185" s="145">
        <f t="shared" si="55"/>
        <v>38.688</v>
      </c>
      <c r="R185" s="145">
        <f t="shared" si="55"/>
        <v>38.688</v>
      </c>
      <c r="S185" s="145">
        <f t="shared" si="55"/>
        <v>38.688</v>
      </c>
      <c r="T185" s="145">
        <f t="shared" si="55"/>
        <v>38.688</v>
      </c>
      <c r="U185" s="145">
        <f t="shared" si="55"/>
        <v>38.688</v>
      </c>
      <c r="V185" s="145">
        <f t="shared" si="55"/>
        <v>38.688</v>
      </c>
      <c r="W185" s="145">
        <f t="shared" si="55"/>
        <v>38.688</v>
      </c>
      <c r="X185" s="64">
        <f t="shared" si="56"/>
        <v>16</v>
      </c>
    </row>
    <row r="186" spans="2:24" ht="12">
      <c r="B186" s="32">
        <v>17</v>
      </c>
      <c r="C186" s="145">
        <f t="shared" si="54"/>
        <v>18.563999999999997</v>
      </c>
      <c r="D186" s="145">
        <f t="shared" si="55"/>
        <v>19.652</v>
      </c>
      <c r="E186" s="145">
        <f t="shared" si="55"/>
        <v>20.808</v>
      </c>
      <c r="F186" s="145">
        <f t="shared" si="55"/>
        <v>22.032</v>
      </c>
      <c r="G186" s="145">
        <f t="shared" si="55"/>
        <v>23.392</v>
      </c>
      <c r="H186" s="145">
        <f t="shared" si="55"/>
        <v>24.82</v>
      </c>
      <c r="I186" s="145">
        <f t="shared" si="55"/>
        <v>26.384</v>
      </c>
      <c r="J186" s="145">
        <f t="shared" si="55"/>
        <v>28.050000000000004</v>
      </c>
      <c r="K186" s="145">
        <f t="shared" si="55"/>
        <v>29.885999999999996</v>
      </c>
      <c r="L186" s="145">
        <f t="shared" si="55"/>
        <v>31.857999999999997</v>
      </c>
      <c r="M186" s="145">
        <f t="shared" si="55"/>
        <v>34</v>
      </c>
      <c r="N186" s="145">
        <f t="shared" si="55"/>
        <v>36.278000000000006</v>
      </c>
      <c r="O186" s="145">
        <f t="shared" si="55"/>
        <v>38.624</v>
      </c>
      <c r="P186" s="145">
        <f t="shared" si="55"/>
        <v>41.105999999999995</v>
      </c>
      <c r="Q186" s="145">
        <f t="shared" si="55"/>
        <v>41.105999999999995</v>
      </c>
      <c r="R186" s="145">
        <f t="shared" si="55"/>
        <v>41.105999999999995</v>
      </c>
      <c r="S186" s="145">
        <f aca="true" t="shared" si="57" ref="S186:W216">+S$172*$B186*100</f>
        <v>41.105999999999995</v>
      </c>
      <c r="T186" s="145">
        <f t="shared" si="57"/>
        <v>41.105999999999995</v>
      </c>
      <c r="U186" s="145">
        <f t="shared" si="57"/>
        <v>41.105999999999995</v>
      </c>
      <c r="V186" s="145">
        <f t="shared" si="57"/>
        <v>41.105999999999995</v>
      </c>
      <c r="W186" s="145">
        <f t="shared" si="57"/>
        <v>41.105999999999995</v>
      </c>
      <c r="X186" s="64">
        <f t="shared" si="56"/>
        <v>17</v>
      </c>
    </row>
    <row r="187" spans="2:24" ht="12">
      <c r="B187" s="32">
        <v>18</v>
      </c>
      <c r="C187" s="145">
        <f t="shared" si="54"/>
        <v>19.656</v>
      </c>
      <c r="D187" s="145">
        <f aca="true" t="shared" si="58" ref="D187:R196">+D$172*$B187*100</f>
        <v>20.808</v>
      </c>
      <c r="E187" s="145">
        <f t="shared" si="58"/>
        <v>22.032</v>
      </c>
      <c r="F187" s="145">
        <f t="shared" si="58"/>
        <v>23.328</v>
      </c>
      <c r="G187" s="145">
        <f t="shared" si="58"/>
        <v>24.767999999999997</v>
      </c>
      <c r="H187" s="145">
        <f t="shared" si="58"/>
        <v>26.279999999999998</v>
      </c>
      <c r="I187" s="145">
        <f t="shared" si="58"/>
        <v>27.936</v>
      </c>
      <c r="J187" s="145">
        <f t="shared" si="58"/>
        <v>29.700000000000003</v>
      </c>
      <c r="K187" s="145">
        <f t="shared" si="58"/>
        <v>31.643999999999995</v>
      </c>
      <c r="L187" s="145">
        <f t="shared" si="58"/>
        <v>33.732</v>
      </c>
      <c r="M187" s="145">
        <f t="shared" si="58"/>
        <v>36</v>
      </c>
      <c r="N187" s="145">
        <f t="shared" si="58"/>
        <v>38.412</v>
      </c>
      <c r="O187" s="145">
        <f t="shared" si="58"/>
        <v>40.896</v>
      </c>
      <c r="P187" s="145">
        <f t="shared" si="58"/>
        <v>43.524</v>
      </c>
      <c r="Q187" s="145">
        <f t="shared" si="58"/>
        <v>43.524</v>
      </c>
      <c r="R187" s="145">
        <f t="shared" si="58"/>
        <v>43.524</v>
      </c>
      <c r="S187" s="145">
        <f t="shared" si="57"/>
        <v>43.524</v>
      </c>
      <c r="T187" s="145">
        <f t="shared" si="57"/>
        <v>43.524</v>
      </c>
      <c r="U187" s="145">
        <f t="shared" si="57"/>
        <v>43.524</v>
      </c>
      <c r="V187" s="145">
        <f t="shared" si="57"/>
        <v>43.524</v>
      </c>
      <c r="W187" s="145">
        <f t="shared" si="57"/>
        <v>43.524</v>
      </c>
      <c r="X187" s="64">
        <f t="shared" si="56"/>
        <v>18</v>
      </c>
    </row>
    <row r="188" spans="2:24" ht="12">
      <c r="B188" s="32">
        <v>19</v>
      </c>
      <c r="C188" s="145">
        <f t="shared" si="54"/>
        <v>20.748</v>
      </c>
      <c r="D188" s="145">
        <f t="shared" si="58"/>
        <v>21.964</v>
      </c>
      <c r="E188" s="145">
        <f t="shared" si="58"/>
        <v>23.256</v>
      </c>
      <c r="F188" s="145">
        <f t="shared" si="58"/>
        <v>24.624</v>
      </c>
      <c r="G188" s="145">
        <f t="shared" si="58"/>
        <v>26.144000000000002</v>
      </c>
      <c r="H188" s="145">
        <f t="shared" si="58"/>
        <v>27.74</v>
      </c>
      <c r="I188" s="145">
        <f t="shared" si="58"/>
        <v>29.488000000000003</v>
      </c>
      <c r="J188" s="145">
        <f t="shared" si="58"/>
        <v>31.35</v>
      </c>
      <c r="K188" s="145">
        <f t="shared" si="58"/>
        <v>33.402</v>
      </c>
      <c r="L188" s="145">
        <f t="shared" si="58"/>
        <v>35.606</v>
      </c>
      <c r="M188" s="145">
        <f t="shared" si="58"/>
        <v>38</v>
      </c>
      <c r="N188" s="145">
        <f t="shared" si="58"/>
        <v>40.54600000000001</v>
      </c>
      <c r="O188" s="145">
        <f t="shared" si="58"/>
        <v>43.168</v>
      </c>
      <c r="P188" s="145">
        <f t="shared" si="58"/>
        <v>45.942</v>
      </c>
      <c r="Q188" s="145">
        <f t="shared" si="58"/>
        <v>45.942</v>
      </c>
      <c r="R188" s="145">
        <f t="shared" si="58"/>
        <v>45.942</v>
      </c>
      <c r="S188" s="145">
        <f t="shared" si="57"/>
        <v>45.942</v>
      </c>
      <c r="T188" s="145">
        <f t="shared" si="57"/>
        <v>45.942</v>
      </c>
      <c r="U188" s="145">
        <f t="shared" si="57"/>
        <v>45.942</v>
      </c>
      <c r="V188" s="145">
        <f t="shared" si="57"/>
        <v>45.942</v>
      </c>
      <c r="W188" s="145">
        <f t="shared" si="57"/>
        <v>45.942</v>
      </c>
      <c r="X188" s="64">
        <f t="shared" si="56"/>
        <v>19</v>
      </c>
    </row>
    <row r="189" spans="2:24" ht="12">
      <c r="B189" s="32">
        <v>20</v>
      </c>
      <c r="C189" s="145">
        <f t="shared" si="54"/>
        <v>21.84</v>
      </c>
      <c r="D189" s="145">
        <f t="shared" si="58"/>
        <v>23.12</v>
      </c>
      <c r="E189" s="145">
        <f t="shared" si="58"/>
        <v>24.48</v>
      </c>
      <c r="F189" s="145">
        <f t="shared" si="58"/>
        <v>25.919999999999998</v>
      </c>
      <c r="G189" s="145">
        <f t="shared" si="58"/>
        <v>27.52</v>
      </c>
      <c r="H189" s="145">
        <f t="shared" si="58"/>
        <v>29.2</v>
      </c>
      <c r="I189" s="145">
        <f t="shared" si="58"/>
        <v>31.04</v>
      </c>
      <c r="J189" s="145">
        <f t="shared" si="58"/>
        <v>33</v>
      </c>
      <c r="K189" s="145">
        <f t="shared" si="58"/>
        <v>35.16</v>
      </c>
      <c r="L189" s="145">
        <f t="shared" si="58"/>
        <v>37.480000000000004</v>
      </c>
      <c r="M189" s="145">
        <f t="shared" si="58"/>
        <v>40</v>
      </c>
      <c r="N189" s="145">
        <f t="shared" si="58"/>
        <v>42.68</v>
      </c>
      <c r="O189" s="145">
        <f t="shared" si="58"/>
        <v>45.440000000000005</v>
      </c>
      <c r="P189" s="145">
        <f t="shared" si="58"/>
        <v>48.36</v>
      </c>
      <c r="Q189" s="145">
        <f t="shared" si="58"/>
        <v>48.36</v>
      </c>
      <c r="R189" s="145">
        <f t="shared" si="58"/>
        <v>48.36</v>
      </c>
      <c r="S189" s="145">
        <f t="shared" si="57"/>
        <v>48.36</v>
      </c>
      <c r="T189" s="145">
        <f t="shared" si="57"/>
        <v>48.36</v>
      </c>
      <c r="U189" s="145">
        <f t="shared" si="57"/>
        <v>48.36</v>
      </c>
      <c r="V189" s="145">
        <f t="shared" si="57"/>
        <v>48.36</v>
      </c>
      <c r="W189" s="145">
        <f t="shared" si="57"/>
        <v>48.36</v>
      </c>
      <c r="X189" s="64">
        <f t="shared" si="56"/>
        <v>20</v>
      </c>
    </row>
    <row r="190" spans="2:24" ht="12">
      <c r="B190" s="32">
        <v>21</v>
      </c>
      <c r="C190" s="145">
        <f t="shared" si="54"/>
        <v>22.931999999999995</v>
      </c>
      <c r="D190" s="145">
        <f t="shared" si="58"/>
        <v>24.276000000000003</v>
      </c>
      <c r="E190" s="145">
        <f t="shared" si="58"/>
        <v>25.704</v>
      </c>
      <c r="F190" s="145">
        <f t="shared" si="58"/>
        <v>27.215999999999994</v>
      </c>
      <c r="G190" s="145">
        <f t="shared" si="58"/>
        <v>28.896</v>
      </c>
      <c r="H190" s="145">
        <f t="shared" si="58"/>
        <v>30.659999999999997</v>
      </c>
      <c r="I190" s="145">
        <f t="shared" si="58"/>
        <v>32.592000000000006</v>
      </c>
      <c r="J190" s="145">
        <f t="shared" si="58"/>
        <v>34.650000000000006</v>
      </c>
      <c r="K190" s="145">
        <f t="shared" si="58"/>
        <v>36.91799999999999</v>
      </c>
      <c r="L190" s="145">
        <f t="shared" si="58"/>
        <v>39.354</v>
      </c>
      <c r="M190" s="145">
        <f t="shared" si="58"/>
        <v>42</v>
      </c>
      <c r="N190" s="145">
        <f t="shared" si="58"/>
        <v>44.81400000000001</v>
      </c>
      <c r="O190" s="145">
        <f t="shared" si="58"/>
        <v>47.711999999999996</v>
      </c>
      <c r="P190" s="145">
        <f t="shared" si="58"/>
        <v>50.778</v>
      </c>
      <c r="Q190" s="145">
        <f t="shared" si="58"/>
        <v>50.778</v>
      </c>
      <c r="R190" s="145">
        <f t="shared" si="58"/>
        <v>50.778</v>
      </c>
      <c r="S190" s="145">
        <f t="shared" si="57"/>
        <v>50.778</v>
      </c>
      <c r="T190" s="145">
        <f t="shared" si="57"/>
        <v>50.778</v>
      </c>
      <c r="U190" s="145">
        <f t="shared" si="57"/>
        <v>50.778</v>
      </c>
      <c r="V190" s="145">
        <f t="shared" si="57"/>
        <v>50.778</v>
      </c>
      <c r="W190" s="145">
        <f t="shared" si="57"/>
        <v>50.778</v>
      </c>
      <c r="X190" s="64">
        <f t="shared" si="56"/>
        <v>21</v>
      </c>
    </row>
    <row r="191" spans="2:24" ht="12">
      <c r="B191" s="32">
        <v>22</v>
      </c>
      <c r="C191" s="145">
        <f t="shared" si="54"/>
        <v>24.023999999999997</v>
      </c>
      <c r="D191" s="145">
        <f t="shared" si="58"/>
        <v>25.432</v>
      </c>
      <c r="E191" s="145">
        <f t="shared" si="58"/>
        <v>26.927999999999997</v>
      </c>
      <c r="F191" s="145">
        <f t="shared" si="58"/>
        <v>28.511999999999997</v>
      </c>
      <c r="G191" s="145">
        <f t="shared" si="58"/>
        <v>30.272</v>
      </c>
      <c r="H191" s="145">
        <f t="shared" si="58"/>
        <v>32.12</v>
      </c>
      <c r="I191" s="145">
        <f t="shared" si="58"/>
        <v>34.144000000000005</v>
      </c>
      <c r="J191" s="145">
        <f t="shared" si="58"/>
        <v>36.3</v>
      </c>
      <c r="K191" s="145">
        <f t="shared" si="58"/>
        <v>38.676</v>
      </c>
      <c r="L191" s="145">
        <f t="shared" si="58"/>
        <v>41.227999999999994</v>
      </c>
      <c r="M191" s="145">
        <f t="shared" si="58"/>
        <v>44</v>
      </c>
      <c r="N191" s="145">
        <f t="shared" si="58"/>
        <v>46.948</v>
      </c>
      <c r="O191" s="145">
        <f t="shared" si="58"/>
        <v>49.984</v>
      </c>
      <c r="P191" s="145">
        <f t="shared" si="58"/>
        <v>53.196</v>
      </c>
      <c r="Q191" s="145">
        <f t="shared" si="58"/>
        <v>53.196</v>
      </c>
      <c r="R191" s="145">
        <f t="shared" si="58"/>
        <v>53.196</v>
      </c>
      <c r="S191" s="145">
        <f t="shared" si="57"/>
        <v>53.196</v>
      </c>
      <c r="T191" s="145">
        <f t="shared" si="57"/>
        <v>53.196</v>
      </c>
      <c r="U191" s="145">
        <f t="shared" si="57"/>
        <v>53.196</v>
      </c>
      <c r="V191" s="145">
        <f t="shared" si="57"/>
        <v>53.196</v>
      </c>
      <c r="W191" s="145">
        <f t="shared" si="57"/>
        <v>53.196</v>
      </c>
      <c r="X191" s="64">
        <f t="shared" si="56"/>
        <v>22</v>
      </c>
    </row>
    <row r="192" spans="2:24" ht="12">
      <c r="B192" s="32">
        <v>23</v>
      </c>
      <c r="C192" s="145">
        <f t="shared" si="54"/>
        <v>25.116</v>
      </c>
      <c r="D192" s="145">
        <f t="shared" si="58"/>
        <v>26.588</v>
      </c>
      <c r="E192" s="145">
        <f t="shared" si="58"/>
        <v>28.152</v>
      </c>
      <c r="F192" s="145">
        <f t="shared" si="58"/>
        <v>29.808</v>
      </c>
      <c r="G192" s="145">
        <f t="shared" si="58"/>
        <v>31.648</v>
      </c>
      <c r="H192" s="145">
        <f t="shared" si="58"/>
        <v>33.58</v>
      </c>
      <c r="I192" s="145">
        <f t="shared" si="58"/>
        <v>35.696</v>
      </c>
      <c r="J192" s="145">
        <f t="shared" si="58"/>
        <v>37.95</v>
      </c>
      <c r="K192" s="145">
        <f t="shared" si="58"/>
        <v>40.434</v>
      </c>
      <c r="L192" s="145">
        <f t="shared" si="58"/>
        <v>43.102000000000004</v>
      </c>
      <c r="M192" s="145">
        <f t="shared" si="58"/>
        <v>46</v>
      </c>
      <c r="N192" s="145">
        <f t="shared" si="58"/>
        <v>49.082</v>
      </c>
      <c r="O192" s="145">
        <f t="shared" si="58"/>
        <v>52.256</v>
      </c>
      <c r="P192" s="145">
        <f t="shared" si="58"/>
        <v>55.614</v>
      </c>
      <c r="Q192" s="145">
        <f t="shared" si="58"/>
        <v>55.614</v>
      </c>
      <c r="R192" s="145">
        <f t="shared" si="58"/>
        <v>55.614</v>
      </c>
      <c r="S192" s="145">
        <f t="shared" si="57"/>
        <v>55.614</v>
      </c>
      <c r="T192" s="145">
        <f t="shared" si="57"/>
        <v>55.614</v>
      </c>
      <c r="U192" s="145">
        <f t="shared" si="57"/>
        <v>55.614</v>
      </c>
      <c r="V192" s="145">
        <f t="shared" si="57"/>
        <v>55.614</v>
      </c>
      <c r="W192" s="145">
        <f t="shared" si="57"/>
        <v>55.614</v>
      </c>
      <c r="X192" s="64">
        <f t="shared" si="56"/>
        <v>23</v>
      </c>
    </row>
    <row r="193" spans="2:24" ht="12">
      <c r="B193" s="32">
        <v>24</v>
      </c>
      <c r="C193" s="145">
        <f t="shared" si="54"/>
        <v>26.208</v>
      </c>
      <c r="D193" s="145">
        <f t="shared" si="58"/>
        <v>27.744000000000003</v>
      </c>
      <c r="E193" s="145">
        <f t="shared" si="58"/>
        <v>29.375999999999998</v>
      </c>
      <c r="F193" s="145">
        <f t="shared" si="58"/>
        <v>31.104</v>
      </c>
      <c r="G193" s="145">
        <f t="shared" si="58"/>
        <v>33.024</v>
      </c>
      <c r="H193" s="145">
        <f t="shared" si="58"/>
        <v>35.04</v>
      </c>
      <c r="I193" s="145">
        <f t="shared" si="58"/>
        <v>37.248000000000005</v>
      </c>
      <c r="J193" s="145">
        <f t="shared" si="58"/>
        <v>39.6</v>
      </c>
      <c r="K193" s="145">
        <f t="shared" si="58"/>
        <v>42.19199999999999</v>
      </c>
      <c r="L193" s="145">
        <f t="shared" si="58"/>
        <v>44.976</v>
      </c>
      <c r="M193" s="145">
        <f t="shared" si="58"/>
        <v>48</v>
      </c>
      <c r="N193" s="145">
        <f t="shared" si="58"/>
        <v>51.21600000000001</v>
      </c>
      <c r="O193" s="145">
        <f t="shared" si="58"/>
        <v>54.528</v>
      </c>
      <c r="P193" s="145">
        <f t="shared" si="58"/>
        <v>58.032</v>
      </c>
      <c r="Q193" s="145">
        <f t="shared" si="58"/>
        <v>58.032</v>
      </c>
      <c r="R193" s="145">
        <f t="shared" si="58"/>
        <v>58.032</v>
      </c>
      <c r="S193" s="145">
        <f t="shared" si="57"/>
        <v>58.032</v>
      </c>
      <c r="T193" s="145">
        <f t="shared" si="57"/>
        <v>58.032</v>
      </c>
      <c r="U193" s="145">
        <f t="shared" si="57"/>
        <v>58.032</v>
      </c>
      <c r="V193" s="145">
        <f t="shared" si="57"/>
        <v>58.032</v>
      </c>
      <c r="W193" s="145">
        <f t="shared" si="57"/>
        <v>58.032</v>
      </c>
      <c r="X193" s="64">
        <f t="shared" si="56"/>
        <v>24</v>
      </c>
    </row>
    <row r="194" spans="2:24" ht="12">
      <c r="B194" s="32">
        <v>25</v>
      </c>
      <c r="C194" s="145">
        <f t="shared" si="54"/>
        <v>27.299999999999997</v>
      </c>
      <c r="D194" s="145">
        <f t="shared" si="58"/>
        <v>28.900000000000002</v>
      </c>
      <c r="E194" s="145">
        <f t="shared" si="58"/>
        <v>30.599999999999998</v>
      </c>
      <c r="F194" s="145">
        <f t="shared" si="58"/>
        <v>32.4</v>
      </c>
      <c r="G194" s="145">
        <f t="shared" si="58"/>
        <v>34.4</v>
      </c>
      <c r="H194" s="145">
        <f t="shared" si="58"/>
        <v>36.5</v>
      </c>
      <c r="I194" s="145">
        <f t="shared" si="58"/>
        <v>38.800000000000004</v>
      </c>
      <c r="J194" s="145">
        <f t="shared" si="58"/>
        <v>41.25</v>
      </c>
      <c r="K194" s="145">
        <f t="shared" si="58"/>
        <v>43.949999999999996</v>
      </c>
      <c r="L194" s="145">
        <f t="shared" si="58"/>
        <v>46.849999999999994</v>
      </c>
      <c r="M194" s="145">
        <f t="shared" si="58"/>
        <v>50</v>
      </c>
      <c r="N194" s="145">
        <f t="shared" si="58"/>
        <v>53.35000000000001</v>
      </c>
      <c r="O194" s="145">
        <f t="shared" si="58"/>
        <v>56.800000000000004</v>
      </c>
      <c r="P194" s="145">
        <f t="shared" si="58"/>
        <v>60.45</v>
      </c>
      <c r="Q194" s="145">
        <f t="shared" si="58"/>
        <v>60.45</v>
      </c>
      <c r="R194" s="145">
        <f t="shared" si="58"/>
        <v>60.45</v>
      </c>
      <c r="S194" s="145">
        <f t="shared" si="57"/>
        <v>60.45</v>
      </c>
      <c r="T194" s="145">
        <f t="shared" si="57"/>
        <v>60.45</v>
      </c>
      <c r="U194" s="145">
        <f t="shared" si="57"/>
        <v>60.45</v>
      </c>
      <c r="V194" s="145">
        <f t="shared" si="57"/>
        <v>60.45</v>
      </c>
      <c r="W194" s="145">
        <f t="shared" si="57"/>
        <v>60.45</v>
      </c>
      <c r="X194" s="64">
        <f t="shared" si="56"/>
        <v>25</v>
      </c>
    </row>
    <row r="195" spans="2:24" ht="12">
      <c r="B195" s="32">
        <v>26</v>
      </c>
      <c r="C195" s="145">
        <f t="shared" si="54"/>
        <v>28.391999999999996</v>
      </c>
      <c r="D195" s="145">
        <f t="shared" si="58"/>
        <v>30.056000000000004</v>
      </c>
      <c r="E195" s="145">
        <f t="shared" si="58"/>
        <v>31.823999999999998</v>
      </c>
      <c r="F195" s="145">
        <f t="shared" si="58"/>
        <v>33.696</v>
      </c>
      <c r="G195" s="145">
        <f t="shared" si="58"/>
        <v>35.775999999999996</v>
      </c>
      <c r="H195" s="145">
        <f t="shared" si="58"/>
        <v>37.96</v>
      </c>
      <c r="I195" s="145">
        <f t="shared" si="58"/>
        <v>40.352000000000004</v>
      </c>
      <c r="J195" s="145">
        <f t="shared" si="58"/>
        <v>42.900000000000006</v>
      </c>
      <c r="K195" s="145">
        <f t="shared" si="58"/>
        <v>45.70799999999999</v>
      </c>
      <c r="L195" s="145">
        <f t="shared" si="58"/>
        <v>48.724000000000004</v>
      </c>
      <c r="M195" s="145">
        <f t="shared" si="58"/>
        <v>52</v>
      </c>
      <c r="N195" s="145">
        <f t="shared" si="58"/>
        <v>55.484</v>
      </c>
      <c r="O195" s="145">
        <f t="shared" si="58"/>
        <v>59.072</v>
      </c>
      <c r="P195" s="145">
        <f t="shared" si="58"/>
        <v>62.868</v>
      </c>
      <c r="Q195" s="145">
        <f t="shared" si="58"/>
        <v>62.868</v>
      </c>
      <c r="R195" s="145">
        <f t="shared" si="58"/>
        <v>62.868</v>
      </c>
      <c r="S195" s="145">
        <f t="shared" si="57"/>
        <v>62.868</v>
      </c>
      <c r="T195" s="145">
        <f t="shared" si="57"/>
        <v>62.868</v>
      </c>
      <c r="U195" s="145">
        <f t="shared" si="57"/>
        <v>62.868</v>
      </c>
      <c r="V195" s="145">
        <f t="shared" si="57"/>
        <v>62.868</v>
      </c>
      <c r="W195" s="145">
        <f t="shared" si="57"/>
        <v>62.868</v>
      </c>
      <c r="X195" s="64">
        <f t="shared" si="56"/>
        <v>26</v>
      </c>
    </row>
    <row r="196" spans="2:24" ht="12">
      <c r="B196" s="32">
        <v>27</v>
      </c>
      <c r="C196" s="145">
        <f t="shared" si="54"/>
        <v>29.483999999999998</v>
      </c>
      <c r="D196" s="145">
        <f t="shared" si="58"/>
        <v>31.212</v>
      </c>
      <c r="E196" s="145">
        <f t="shared" si="58"/>
        <v>33.048</v>
      </c>
      <c r="F196" s="145">
        <f t="shared" si="58"/>
        <v>34.992000000000004</v>
      </c>
      <c r="G196" s="145">
        <f t="shared" si="58"/>
        <v>37.152</v>
      </c>
      <c r="H196" s="145">
        <f t="shared" si="58"/>
        <v>39.42</v>
      </c>
      <c r="I196" s="145">
        <f t="shared" si="58"/>
        <v>41.904</v>
      </c>
      <c r="J196" s="145">
        <f t="shared" si="58"/>
        <v>44.55</v>
      </c>
      <c r="K196" s="145">
        <f t="shared" si="58"/>
        <v>47.465999999999994</v>
      </c>
      <c r="L196" s="145">
        <f t="shared" si="58"/>
        <v>50.598</v>
      </c>
      <c r="M196" s="145">
        <f t="shared" si="58"/>
        <v>54</v>
      </c>
      <c r="N196" s="145">
        <f t="shared" si="58"/>
        <v>57.618</v>
      </c>
      <c r="O196" s="145">
        <f t="shared" si="58"/>
        <v>61.344</v>
      </c>
      <c r="P196" s="145">
        <f t="shared" si="58"/>
        <v>65.286</v>
      </c>
      <c r="Q196" s="145">
        <f t="shared" si="58"/>
        <v>65.286</v>
      </c>
      <c r="R196" s="145">
        <f t="shared" si="58"/>
        <v>65.286</v>
      </c>
      <c r="S196" s="145">
        <f t="shared" si="57"/>
        <v>65.286</v>
      </c>
      <c r="T196" s="145">
        <f t="shared" si="57"/>
        <v>65.286</v>
      </c>
      <c r="U196" s="145">
        <f t="shared" si="57"/>
        <v>65.286</v>
      </c>
      <c r="V196" s="145">
        <f t="shared" si="57"/>
        <v>65.286</v>
      </c>
      <c r="W196" s="145">
        <f t="shared" si="57"/>
        <v>65.286</v>
      </c>
      <c r="X196" s="64">
        <f t="shared" si="56"/>
        <v>27</v>
      </c>
    </row>
    <row r="197" spans="2:24" ht="12">
      <c r="B197" s="32">
        <v>28</v>
      </c>
      <c r="C197" s="145">
        <f t="shared" si="54"/>
        <v>30.575999999999997</v>
      </c>
      <c r="D197" s="145">
        <f aca="true" t="shared" si="59" ref="D197:R202">+D$172*$B197*100</f>
        <v>32.368</v>
      </c>
      <c r="E197" s="145">
        <f t="shared" si="59"/>
        <v>34.272</v>
      </c>
      <c r="F197" s="145">
        <f t="shared" si="59"/>
        <v>36.288</v>
      </c>
      <c r="G197" s="145">
        <f t="shared" si="59"/>
        <v>38.528</v>
      </c>
      <c r="H197" s="145">
        <f t="shared" si="59"/>
        <v>40.88</v>
      </c>
      <c r="I197" s="145">
        <f t="shared" si="59"/>
        <v>43.456</v>
      </c>
      <c r="J197" s="145">
        <f t="shared" si="59"/>
        <v>46.2</v>
      </c>
      <c r="K197" s="145">
        <f t="shared" si="59"/>
        <v>49.224</v>
      </c>
      <c r="L197" s="145">
        <f t="shared" si="59"/>
        <v>52.471999999999994</v>
      </c>
      <c r="M197" s="145">
        <f t="shared" si="59"/>
        <v>56.00000000000001</v>
      </c>
      <c r="N197" s="145">
        <f t="shared" si="59"/>
        <v>59.752</v>
      </c>
      <c r="O197" s="145">
        <f t="shared" si="59"/>
        <v>63.61600000000001</v>
      </c>
      <c r="P197" s="145">
        <f t="shared" si="59"/>
        <v>67.704</v>
      </c>
      <c r="Q197" s="145">
        <f t="shared" si="59"/>
        <v>67.704</v>
      </c>
      <c r="R197" s="145">
        <f t="shared" si="59"/>
        <v>67.704</v>
      </c>
      <c r="S197" s="145">
        <f t="shared" si="57"/>
        <v>67.704</v>
      </c>
      <c r="T197" s="145">
        <f t="shared" si="57"/>
        <v>67.704</v>
      </c>
      <c r="U197" s="145">
        <f t="shared" si="57"/>
        <v>67.704</v>
      </c>
      <c r="V197" s="145">
        <f t="shared" si="57"/>
        <v>67.704</v>
      </c>
      <c r="W197" s="145">
        <f t="shared" si="57"/>
        <v>67.704</v>
      </c>
      <c r="X197" s="64">
        <f t="shared" si="56"/>
        <v>28</v>
      </c>
    </row>
    <row r="198" spans="2:24" ht="12">
      <c r="B198" s="32">
        <v>29</v>
      </c>
      <c r="C198" s="145">
        <f t="shared" si="54"/>
        <v>31.667999999999996</v>
      </c>
      <c r="D198" s="145">
        <f t="shared" si="59"/>
        <v>33.524</v>
      </c>
      <c r="E198" s="145">
        <f t="shared" si="59"/>
        <v>35.496</v>
      </c>
      <c r="F198" s="145">
        <f t="shared" si="59"/>
        <v>37.583999999999996</v>
      </c>
      <c r="G198" s="145">
        <f t="shared" si="59"/>
        <v>39.904</v>
      </c>
      <c r="H198" s="145">
        <f t="shared" si="59"/>
        <v>42.34</v>
      </c>
      <c r="I198" s="145">
        <f t="shared" si="59"/>
        <v>45.008</v>
      </c>
      <c r="J198" s="145">
        <f t="shared" si="59"/>
        <v>47.85</v>
      </c>
      <c r="K198" s="145">
        <f t="shared" si="59"/>
        <v>50.98199999999999</v>
      </c>
      <c r="L198" s="145">
        <f t="shared" si="59"/>
        <v>54.346</v>
      </c>
      <c r="M198" s="145">
        <f t="shared" si="59"/>
        <v>57.99999999999999</v>
      </c>
      <c r="N198" s="145">
        <f t="shared" si="59"/>
        <v>61.88600000000001</v>
      </c>
      <c r="O198" s="145">
        <f t="shared" si="59"/>
        <v>65.888</v>
      </c>
      <c r="P198" s="145">
        <f t="shared" si="59"/>
        <v>70.122</v>
      </c>
      <c r="Q198" s="145">
        <f t="shared" si="59"/>
        <v>70.122</v>
      </c>
      <c r="R198" s="145">
        <f t="shared" si="59"/>
        <v>70.122</v>
      </c>
      <c r="S198" s="145">
        <f t="shared" si="57"/>
        <v>70.122</v>
      </c>
      <c r="T198" s="145">
        <f t="shared" si="57"/>
        <v>70.122</v>
      </c>
      <c r="U198" s="145">
        <f t="shared" si="57"/>
        <v>70.122</v>
      </c>
      <c r="V198" s="145">
        <f t="shared" si="57"/>
        <v>70.122</v>
      </c>
      <c r="W198" s="145">
        <f t="shared" si="57"/>
        <v>70.122</v>
      </c>
      <c r="X198" s="64">
        <f t="shared" si="56"/>
        <v>29</v>
      </c>
    </row>
    <row r="199" spans="2:24" ht="12">
      <c r="B199" s="32">
        <v>30</v>
      </c>
      <c r="C199" s="145">
        <f t="shared" si="54"/>
        <v>32.76</v>
      </c>
      <c r="D199" s="145">
        <f t="shared" si="59"/>
        <v>34.68</v>
      </c>
      <c r="E199" s="145">
        <f t="shared" si="59"/>
        <v>36.72</v>
      </c>
      <c r="F199" s="145">
        <f t="shared" si="59"/>
        <v>38.879999999999995</v>
      </c>
      <c r="G199" s="145">
        <f t="shared" si="59"/>
        <v>41.28</v>
      </c>
      <c r="H199" s="145">
        <f t="shared" si="59"/>
        <v>43.8</v>
      </c>
      <c r="I199" s="145">
        <f t="shared" si="59"/>
        <v>46.56</v>
      </c>
      <c r="J199" s="145">
        <f t="shared" si="59"/>
        <v>49.5</v>
      </c>
      <c r="K199" s="145">
        <f t="shared" si="59"/>
        <v>52.739999999999995</v>
      </c>
      <c r="L199" s="145">
        <f t="shared" si="59"/>
        <v>56.220000000000006</v>
      </c>
      <c r="M199" s="145">
        <f t="shared" si="59"/>
        <v>60</v>
      </c>
      <c r="N199" s="145">
        <f t="shared" si="59"/>
        <v>64.02</v>
      </c>
      <c r="O199" s="145">
        <f t="shared" si="59"/>
        <v>68.16</v>
      </c>
      <c r="P199" s="145">
        <f t="shared" si="59"/>
        <v>72.54</v>
      </c>
      <c r="Q199" s="145">
        <f t="shared" si="59"/>
        <v>72.54</v>
      </c>
      <c r="R199" s="145">
        <f t="shared" si="59"/>
        <v>72.54</v>
      </c>
      <c r="S199" s="145">
        <f t="shared" si="57"/>
        <v>72.54</v>
      </c>
      <c r="T199" s="145">
        <f t="shared" si="57"/>
        <v>72.54</v>
      </c>
      <c r="U199" s="145">
        <f t="shared" si="57"/>
        <v>72.54</v>
      </c>
      <c r="V199" s="145">
        <f t="shared" si="57"/>
        <v>72.54</v>
      </c>
      <c r="W199" s="145">
        <f t="shared" si="57"/>
        <v>72.54</v>
      </c>
      <c r="X199" s="64">
        <f t="shared" si="56"/>
        <v>30</v>
      </c>
    </row>
    <row r="200" spans="2:24" ht="12">
      <c r="B200" s="32">
        <v>31</v>
      </c>
      <c r="C200" s="145">
        <f t="shared" si="54"/>
        <v>33.852</v>
      </c>
      <c r="D200" s="145">
        <f t="shared" si="59"/>
        <v>35.836</v>
      </c>
      <c r="E200" s="145">
        <f t="shared" si="59"/>
        <v>37.944</v>
      </c>
      <c r="F200" s="145">
        <f t="shared" si="59"/>
        <v>40.176</v>
      </c>
      <c r="G200" s="145">
        <f t="shared" si="59"/>
        <v>42.656</v>
      </c>
      <c r="H200" s="145">
        <f t="shared" si="59"/>
        <v>45.26</v>
      </c>
      <c r="I200" s="145">
        <f t="shared" si="59"/>
        <v>48.112</v>
      </c>
      <c r="J200" s="145">
        <f t="shared" si="59"/>
        <v>51.150000000000006</v>
      </c>
      <c r="K200" s="145">
        <f t="shared" si="59"/>
        <v>54.49799999999999</v>
      </c>
      <c r="L200" s="145">
        <f t="shared" si="59"/>
        <v>58.094</v>
      </c>
      <c r="M200" s="145">
        <f t="shared" si="59"/>
        <v>62</v>
      </c>
      <c r="N200" s="145">
        <f t="shared" si="59"/>
        <v>66.154</v>
      </c>
      <c r="O200" s="145">
        <f t="shared" si="59"/>
        <v>70.432</v>
      </c>
      <c r="P200" s="145">
        <f t="shared" si="59"/>
        <v>74.958</v>
      </c>
      <c r="Q200" s="145">
        <f t="shared" si="59"/>
        <v>74.958</v>
      </c>
      <c r="R200" s="145">
        <f t="shared" si="59"/>
        <v>74.958</v>
      </c>
      <c r="S200" s="145">
        <f t="shared" si="57"/>
        <v>74.958</v>
      </c>
      <c r="T200" s="145">
        <f t="shared" si="57"/>
        <v>74.958</v>
      </c>
      <c r="U200" s="145">
        <f t="shared" si="57"/>
        <v>74.958</v>
      </c>
      <c r="V200" s="145">
        <f t="shared" si="57"/>
        <v>74.958</v>
      </c>
      <c r="W200" s="145">
        <f t="shared" si="57"/>
        <v>74.958</v>
      </c>
      <c r="X200" s="64">
        <f t="shared" si="56"/>
        <v>31</v>
      </c>
    </row>
    <row r="201" spans="2:24" ht="12">
      <c r="B201" s="32">
        <v>32</v>
      </c>
      <c r="C201" s="145">
        <f t="shared" si="54"/>
        <v>34.943999999999996</v>
      </c>
      <c r="D201" s="145">
        <f t="shared" si="59"/>
        <v>36.992000000000004</v>
      </c>
      <c r="E201" s="145">
        <f t="shared" si="59"/>
        <v>39.168</v>
      </c>
      <c r="F201" s="145">
        <f t="shared" si="59"/>
        <v>41.471999999999994</v>
      </c>
      <c r="G201" s="145">
        <f t="shared" si="59"/>
        <v>44.032</v>
      </c>
      <c r="H201" s="145">
        <f t="shared" si="59"/>
        <v>46.72</v>
      </c>
      <c r="I201" s="145">
        <f t="shared" si="59"/>
        <v>49.664</v>
      </c>
      <c r="J201" s="145">
        <f t="shared" si="59"/>
        <v>52.800000000000004</v>
      </c>
      <c r="K201" s="145">
        <f t="shared" si="59"/>
        <v>56.25599999999999</v>
      </c>
      <c r="L201" s="145">
        <f t="shared" si="59"/>
        <v>59.967999999999996</v>
      </c>
      <c r="M201" s="145">
        <f t="shared" si="59"/>
        <v>64</v>
      </c>
      <c r="N201" s="145">
        <f t="shared" si="59"/>
        <v>68.28800000000001</v>
      </c>
      <c r="O201" s="145">
        <f t="shared" si="59"/>
        <v>72.70400000000001</v>
      </c>
      <c r="P201" s="145">
        <f t="shared" si="59"/>
        <v>77.376</v>
      </c>
      <c r="Q201" s="145">
        <f t="shared" si="59"/>
        <v>77.376</v>
      </c>
      <c r="R201" s="145">
        <f t="shared" si="59"/>
        <v>77.376</v>
      </c>
      <c r="S201" s="145">
        <f t="shared" si="57"/>
        <v>77.376</v>
      </c>
      <c r="T201" s="145">
        <f t="shared" si="57"/>
        <v>77.376</v>
      </c>
      <c r="U201" s="145">
        <f t="shared" si="57"/>
        <v>77.376</v>
      </c>
      <c r="V201" s="145">
        <f t="shared" si="57"/>
        <v>77.376</v>
      </c>
      <c r="W201" s="145">
        <f t="shared" si="57"/>
        <v>77.376</v>
      </c>
      <c r="X201" s="64">
        <f t="shared" si="56"/>
        <v>32</v>
      </c>
    </row>
    <row r="202" spans="2:24" ht="12">
      <c r="B202" s="32">
        <v>33</v>
      </c>
      <c r="C202" s="145">
        <f t="shared" si="54"/>
        <v>36.035999999999994</v>
      </c>
      <c r="D202" s="145">
        <f t="shared" si="59"/>
        <v>38.148</v>
      </c>
      <c r="E202" s="145">
        <f t="shared" si="59"/>
        <v>40.391999999999996</v>
      </c>
      <c r="F202" s="145">
        <f t="shared" si="59"/>
        <v>42.767999999999994</v>
      </c>
      <c r="G202" s="145">
        <f t="shared" si="59"/>
        <v>45.408</v>
      </c>
      <c r="H202" s="145">
        <f t="shared" si="59"/>
        <v>48.18</v>
      </c>
      <c r="I202" s="145">
        <f t="shared" si="59"/>
        <v>51.21600000000001</v>
      </c>
      <c r="J202" s="145">
        <f t="shared" si="59"/>
        <v>54.449999999999996</v>
      </c>
      <c r="K202" s="145">
        <f t="shared" si="59"/>
        <v>58.013999999999996</v>
      </c>
      <c r="L202" s="145">
        <f t="shared" si="59"/>
        <v>61.842</v>
      </c>
      <c r="M202" s="145">
        <f t="shared" si="59"/>
        <v>66</v>
      </c>
      <c r="N202" s="145">
        <f t="shared" si="59"/>
        <v>70.42200000000001</v>
      </c>
      <c r="O202" s="145">
        <f t="shared" si="59"/>
        <v>74.976</v>
      </c>
      <c r="P202" s="145">
        <f t="shared" si="59"/>
        <v>79.794</v>
      </c>
      <c r="Q202" s="145">
        <f t="shared" si="59"/>
        <v>79.794</v>
      </c>
      <c r="R202" s="145">
        <f t="shared" si="59"/>
        <v>79.794</v>
      </c>
      <c r="S202" s="145">
        <f aca="true" t="shared" si="60" ref="S202:U216">+S$172*$B202*100</f>
        <v>79.794</v>
      </c>
      <c r="T202" s="145">
        <f t="shared" si="60"/>
        <v>79.794</v>
      </c>
      <c r="U202" s="145">
        <f t="shared" si="60"/>
        <v>79.794</v>
      </c>
      <c r="V202" s="145">
        <f t="shared" si="57"/>
        <v>79.794</v>
      </c>
      <c r="W202" s="145">
        <f t="shared" si="57"/>
        <v>79.794</v>
      </c>
      <c r="X202" s="64">
        <f t="shared" si="56"/>
        <v>33</v>
      </c>
    </row>
    <row r="203" spans="2:24" ht="12">
      <c r="B203" s="32">
        <v>34</v>
      </c>
      <c r="C203" s="145">
        <f aca="true" t="shared" si="61" ref="C203:R216">+C$172*$B203*100</f>
        <v>37.12799999999999</v>
      </c>
      <c r="D203" s="145">
        <f t="shared" si="61"/>
        <v>39.304</v>
      </c>
      <c r="E203" s="145">
        <f t="shared" si="61"/>
        <v>41.616</v>
      </c>
      <c r="F203" s="145">
        <f t="shared" si="61"/>
        <v>44.064</v>
      </c>
      <c r="G203" s="145">
        <f t="shared" si="61"/>
        <v>46.784</v>
      </c>
      <c r="H203" s="145">
        <f t="shared" si="61"/>
        <v>49.64</v>
      </c>
      <c r="I203" s="145">
        <f t="shared" si="61"/>
        <v>52.768</v>
      </c>
      <c r="J203" s="145">
        <f t="shared" si="61"/>
        <v>56.10000000000001</v>
      </c>
      <c r="K203" s="145">
        <f t="shared" si="61"/>
        <v>59.77199999999999</v>
      </c>
      <c r="L203" s="145">
        <f t="shared" si="61"/>
        <v>63.715999999999994</v>
      </c>
      <c r="M203" s="145">
        <f t="shared" si="61"/>
        <v>68</v>
      </c>
      <c r="N203" s="145">
        <f t="shared" si="61"/>
        <v>72.55600000000001</v>
      </c>
      <c r="O203" s="145">
        <f t="shared" si="61"/>
        <v>77.248</v>
      </c>
      <c r="P203" s="145">
        <f t="shared" si="61"/>
        <v>82.21199999999999</v>
      </c>
      <c r="Q203" s="145">
        <f t="shared" si="61"/>
        <v>82.21199999999999</v>
      </c>
      <c r="R203" s="145">
        <f t="shared" si="61"/>
        <v>82.21199999999999</v>
      </c>
      <c r="S203" s="145">
        <f t="shared" si="60"/>
        <v>82.21199999999999</v>
      </c>
      <c r="T203" s="145">
        <f t="shared" si="60"/>
        <v>82.21199999999999</v>
      </c>
      <c r="U203" s="145">
        <f t="shared" si="60"/>
        <v>82.21199999999999</v>
      </c>
      <c r="V203" s="145">
        <f t="shared" si="57"/>
        <v>82.21199999999999</v>
      </c>
      <c r="W203" s="145">
        <f t="shared" si="57"/>
        <v>82.21199999999999</v>
      </c>
      <c r="X203" s="64">
        <f t="shared" si="56"/>
        <v>34</v>
      </c>
    </row>
    <row r="204" spans="2:24" ht="12">
      <c r="B204" s="32">
        <v>35</v>
      </c>
      <c r="C204" s="145">
        <f t="shared" si="61"/>
        <v>38.22</v>
      </c>
      <c r="D204" s="145">
        <f t="shared" si="61"/>
        <v>40.46</v>
      </c>
      <c r="E204" s="145">
        <f t="shared" si="61"/>
        <v>42.839999999999996</v>
      </c>
      <c r="F204" s="145">
        <f t="shared" si="61"/>
        <v>45.36</v>
      </c>
      <c r="G204" s="145">
        <f t="shared" si="61"/>
        <v>48.16</v>
      </c>
      <c r="H204" s="145">
        <f t="shared" si="61"/>
        <v>51.1</v>
      </c>
      <c r="I204" s="145">
        <f t="shared" si="61"/>
        <v>54.32</v>
      </c>
      <c r="J204" s="145">
        <f t="shared" si="61"/>
        <v>57.75</v>
      </c>
      <c r="K204" s="145">
        <f t="shared" si="61"/>
        <v>61.529999999999994</v>
      </c>
      <c r="L204" s="145">
        <f t="shared" si="61"/>
        <v>65.59</v>
      </c>
      <c r="M204" s="145">
        <f t="shared" si="61"/>
        <v>70</v>
      </c>
      <c r="N204" s="145">
        <f t="shared" si="61"/>
        <v>74.69</v>
      </c>
      <c r="O204" s="145">
        <f t="shared" si="61"/>
        <v>79.52</v>
      </c>
      <c r="P204" s="145">
        <f t="shared" si="61"/>
        <v>84.63000000000001</v>
      </c>
      <c r="Q204" s="145">
        <f t="shared" si="61"/>
        <v>84.63000000000001</v>
      </c>
      <c r="R204" s="145">
        <f t="shared" si="61"/>
        <v>84.63000000000001</v>
      </c>
      <c r="S204" s="145">
        <f t="shared" si="60"/>
        <v>84.63000000000001</v>
      </c>
      <c r="T204" s="145">
        <f t="shared" si="60"/>
        <v>84.63000000000001</v>
      </c>
      <c r="U204" s="145">
        <f t="shared" si="60"/>
        <v>84.63000000000001</v>
      </c>
      <c r="V204" s="145">
        <f t="shared" si="57"/>
        <v>84.63000000000001</v>
      </c>
      <c r="W204" s="145">
        <f t="shared" si="57"/>
        <v>84.63000000000001</v>
      </c>
      <c r="X204" s="64">
        <f t="shared" si="56"/>
        <v>35</v>
      </c>
    </row>
    <row r="205" spans="2:24" ht="12">
      <c r="B205" s="32">
        <v>36</v>
      </c>
      <c r="C205" s="145">
        <f t="shared" si="61"/>
        <v>39.312</v>
      </c>
      <c r="D205" s="145">
        <f t="shared" si="61"/>
        <v>41.616</v>
      </c>
      <c r="E205" s="145">
        <f t="shared" si="61"/>
        <v>44.064</v>
      </c>
      <c r="F205" s="145">
        <f t="shared" si="61"/>
        <v>46.656</v>
      </c>
      <c r="G205" s="145">
        <f t="shared" si="61"/>
        <v>49.535999999999994</v>
      </c>
      <c r="H205" s="145">
        <f t="shared" si="61"/>
        <v>52.559999999999995</v>
      </c>
      <c r="I205" s="145">
        <f t="shared" si="61"/>
        <v>55.872</v>
      </c>
      <c r="J205" s="145">
        <f t="shared" si="61"/>
        <v>59.400000000000006</v>
      </c>
      <c r="K205" s="145">
        <f t="shared" si="61"/>
        <v>63.28799999999999</v>
      </c>
      <c r="L205" s="145">
        <f t="shared" si="61"/>
        <v>67.464</v>
      </c>
      <c r="M205" s="145">
        <f t="shared" si="61"/>
        <v>72</v>
      </c>
      <c r="N205" s="145">
        <f t="shared" si="61"/>
        <v>76.824</v>
      </c>
      <c r="O205" s="145">
        <f t="shared" si="61"/>
        <v>81.792</v>
      </c>
      <c r="P205" s="145">
        <f t="shared" si="61"/>
        <v>87.048</v>
      </c>
      <c r="Q205" s="145">
        <f t="shared" si="61"/>
        <v>87.048</v>
      </c>
      <c r="R205" s="145">
        <f t="shared" si="61"/>
        <v>87.048</v>
      </c>
      <c r="S205" s="145">
        <f t="shared" si="60"/>
        <v>87.048</v>
      </c>
      <c r="T205" s="145">
        <f t="shared" si="60"/>
        <v>87.048</v>
      </c>
      <c r="U205" s="145">
        <f t="shared" si="60"/>
        <v>87.048</v>
      </c>
      <c r="V205" s="145">
        <f t="shared" si="57"/>
        <v>87.048</v>
      </c>
      <c r="W205" s="145">
        <f t="shared" si="57"/>
        <v>87.048</v>
      </c>
      <c r="X205" s="64">
        <f t="shared" si="56"/>
        <v>36</v>
      </c>
    </row>
    <row r="206" spans="2:24" ht="12">
      <c r="B206" s="32">
        <v>37</v>
      </c>
      <c r="C206" s="145">
        <f t="shared" si="61"/>
        <v>40.403999999999996</v>
      </c>
      <c r="D206" s="145">
        <f t="shared" si="61"/>
        <v>42.772000000000006</v>
      </c>
      <c r="E206" s="145">
        <f t="shared" si="61"/>
        <v>45.288</v>
      </c>
      <c r="F206" s="145">
        <f t="shared" si="61"/>
        <v>47.952</v>
      </c>
      <c r="G206" s="145">
        <f t="shared" si="61"/>
        <v>50.912</v>
      </c>
      <c r="H206" s="145">
        <f t="shared" si="61"/>
        <v>54.02</v>
      </c>
      <c r="I206" s="145">
        <f t="shared" si="61"/>
        <v>57.42400000000001</v>
      </c>
      <c r="J206" s="145">
        <f t="shared" si="61"/>
        <v>61.050000000000004</v>
      </c>
      <c r="K206" s="145">
        <f t="shared" si="61"/>
        <v>65.04599999999999</v>
      </c>
      <c r="L206" s="145">
        <f t="shared" si="61"/>
        <v>69.338</v>
      </c>
      <c r="M206" s="145">
        <f t="shared" si="61"/>
        <v>74</v>
      </c>
      <c r="N206" s="145">
        <f t="shared" si="61"/>
        <v>78.95800000000001</v>
      </c>
      <c r="O206" s="145">
        <f t="shared" si="61"/>
        <v>84.06400000000001</v>
      </c>
      <c r="P206" s="145">
        <f t="shared" si="61"/>
        <v>89.46600000000001</v>
      </c>
      <c r="Q206" s="145">
        <f t="shared" si="61"/>
        <v>89.46600000000001</v>
      </c>
      <c r="R206" s="145">
        <f t="shared" si="61"/>
        <v>89.46600000000001</v>
      </c>
      <c r="S206" s="145">
        <f t="shared" si="60"/>
        <v>89.46600000000001</v>
      </c>
      <c r="T206" s="145">
        <f t="shared" si="60"/>
        <v>89.46600000000001</v>
      </c>
      <c r="U206" s="145">
        <f t="shared" si="60"/>
        <v>89.46600000000001</v>
      </c>
      <c r="V206" s="145">
        <f t="shared" si="57"/>
        <v>89.46600000000001</v>
      </c>
      <c r="W206" s="145">
        <f t="shared" si="57"/>
        <v>89.46600000000001</v>
      </c>
      <c r="X206" s="64">
        <f t="shared" si="56"/>
        <v>37</v>
      </c>
    </row>
    <row r="207" spans="2:24" ht="12">
      <c r="B207" s="32">
        <v>38</v>
      </c>
      <c r="C207" s="145">
        <f t="shared" si="61"/>
        <v>41.496</v>
      </c>
      <c r="D207" s="145">
        <f t="shared" si="61"/>
        <v>43.928</v>
      </c>
      <c r="E207" s="145">
        <f t="shared" si="61"/>
        <v>46.512</v>
      </c>
      <c r="F207" s="145">
        <f t="shared" si="61"/>
        <v>49.248</v>
      </c>
      <c r="G207" s="145">
        <f t="shared" si="61"/>
        <v>52.288000000000004</v>
      </c>
      <c r="H207" s="145">
        <f t="shared" si="61"/>
        <v>55.48</v>
      </c>
      <c r="I207" s="145">
        <f t="shared" si="61"/>
        <v>58.976000000000006</v>
      </c>
      <c r="J207" s="145">
        <f t="shared" si="61"/>
        <v>62.7</v>
      </c>
      <c r="K207" s="145">
        <f t="shared" si="61"/>
        <v>66.804</v>
      </c>
      <c r="L207" s="145">
        <f t="shared" si="61"/>
        <v>71.212</v>
      </c>
      <c r="M207" s="145">
        <f t="shared" si="61"/>
        <v>76</v>
      </c>
      <c r="N207" s="145">
        <f t="shared" si="61"/>
        <v>81.09200000000001</v>
      </c>
      <c r="O207" s="145">
        <f t="shared" si="61"/>
        <v>86.336</v>
      </c>
      <c r="P207" s="145">
        <f t="shared" si="61"/>
        <v>91.884</v>
      </c>
      <c r="Q207" s="145">
        <f t="shared" si="61"/>
        <v>91.884</v>
      </c>
      <c r="R207" s="145">
        <f t="shared" si="61"/>
        <v>91.884</v>
      </c>
      <c r="S207" s="145">
        <f t="shared" si="60"/>
        <v>91.884</v>
      </c>
      <c r="T207" s="145">
        <f t="shared" si="60"/>
        <v>91.884</v>
      </c>
      <c r="U207" s="145">
        <f t="shared" si="60"/>
        <v>91.884</v>
      </c>
      <c r="V207" s="145">
        <f t="shared" si="57"/>
        <v>91.884</v>
      </c>
      <c r="W207" s="145">
        <f t="shared" si="57"/>
        <v>91.884</v>
      </c>
      <c r="X207" s="64">
        <f t="shared" si="56"/>
        <v>38</v>
      </c>
    </row>
    <row r="208" spans="2:24" ht="12">
      <c r="B208" s="32">
        <v>39</v>
      </c>
      <c r="C208" s="145">
        <f t="shared" si="61"/>
        <v>42.588</v>
      </c>
      <c r="D208" s="145">
        <f t="shared" si="61"/>
        <v>45.084</v>
      </c>
      <c r="E208" s="145">
        <f t="shared" si="61"/>
        <v>47.736</v>
      </c>
      <c r="F208" s="145">
        <f t="shared" si="61"/>
        <v>50.544</v>
      </c>
      <c r="G208" s="145">
        <f t="shared" si="61"/>
        <v>53.664</v>
      </c>
      <c r="H208" s="145">
        <f t="shared" si="61"/>
        <v>56.940000000000005</v>
      </c>
      <c r="I208" s="145">
        <f t="shared" si="61"/>
        <v>60.528000000000006</v>
      </c>
      <c r="J208" s="145">
        <f t="shared" si="61"/>
        <v>64.35000000000001</v>
      </c>
      <c r="K208" s="145">
        <f t="shared" si="61"/>
        <v>68.56199999999998</v>
      </c>
      <c r="L208" s="145">
        <f t="shared" si="61"/>
        <v>73.086</v>
      </c>
      <c r="M208" s="145">
        <f t="shared" si="61"/>
        <v>78</v>
      </c>
      <c r="N208" s="145">
        <f t="shared" si="61"/>
        <v>83.226</v>
      </c>
      <c r="O208" s="145">
        <f t="shared" si="61"/>
        <v>88.608</v>
      </c>
      <c r="P208" s="145">
        <f t="shared" si="61"/>
        <v>94.30199999999999</v>
      </c>
      <c r="Q208" s="145">
        <f t="shared" si="61"/>
        <v>94.30199999999999</v>
      </c>
      <c r="R208" s="145">
        <f t="shared" si="61"/>
        <v>94.30199999999999</v>
      </c>
      <c r="S208" s="145">
        <f t="shared" si="60"/>
        <v>94.30199999999999</v>
      </c>
      <c r="T208" s="145">
        <f t="shared" si="60"/>
        <v>94.30199999999999</v>
      </c>
      <c r="U208" s="145">
        <f t="shared" si="60"/>
        <v>94.30199999999999</v>
      </c>
      <c r="V208" s="145">
        <f t="shared" si="57"/>
        <v>94.30199999999999</v>
      </c>
      <c r="W208" s="145">
        <f t="shared" si="57"/>
        <v>94.30199999999999</v>
      </c>
      <c r="X208" s="64">
        <f t="shared" si="56"/>
        <v>39</v>
      </c>
    </row>
    <row r="209" spans="2:24" ht="12">
      <c r="B209" s="32">
        <v>40</v>
      </c>
      <c r="C209" s="145">
        <f t="shared" si="61"/>
        <v>43.68</v>
      </c>
      <c r="D209" s="145">
        <f t="shared" si="61"/>
        <v>46.24</v>
      </c>
      <c r="E209" s="145">
        <f t="shared" si="61"/>
        <v>48.96</v>
      </c>
      <c r="F209" s="145">
        <f t="shared" si="61"/>
        <v>51.839999999999996</v>
      </c>
      <c r="G209" s="145">
        <f t="shared" si="61"/>
        <v>55.04</v>
      </c>
      <c r="H209" s="145">
        <f t="shared" si="61"/>
        <v>58.4</v>
      </c>
      <c r="I209" s="145">
        <f t="shared" si="61"/>
        <v>62.08</v>
      </c>
      <c r="J209" s="145">
        <f t="shared" si="61"/>
        <v>66</v>
      </c>
      <c r="K209" s="145">
        <f t="shared" si="61"/>
        <v>70.32</v>
      </c>
      <c r="L209" s="145">
        <f t="shared" si="61"/>
        <v>74.96000000000001</v>
      </c>
      <c r="M209" s="145">
        <f t="shared" si="61"/>
        <v>80</v>
      </c>
      <c r="N209" s="145">
        <f t="shared" si="61"/>
        <v>85.36</v>
      </c>
      <c r="O209" s="145">
        <f t="shared" si="61"/>
        <v>90.88000000000001</v>
      </c>
      <c r="P209" s="145">
        <f t="shared" si="61"/>
        <v>96.72</v>
      </c>
      <c r="Q209" s="145">
        <f t="shared" si="61"/>
        <v>96.72</v>
      </c>
      <c r="R209" s="145">
        <f t="shared" si="61"/>
        <v>96.72</v>
      </c>
      <c r="S209" s="145">
        <f t="shared" si="60"/>
        <v>96.72</v>
      </c>
      <c r="T209" s="145">
        <f t="shared" si="60"/>
        <v>96.72</v>
      </c>
      <c r="U209" s="145">
        <f t="shared" si="60"/>
        <v>96.72</v>
      </c>
      <c r="V209" s="145">
        <f t="shared" si="57"/>
        <v>96.72</v>
      </c>
      <c r="W209" s="145">
        <f t="shared" si="57"/>
        <v>96.72</v>
      </c>
      <c r="X209" s="64">
        <f t="shared" si="56"/>
        <v>40</v>
      </c>
    </row>
    <row r="210" spans="2:24" ht="12">
      <c r="B210" s="32">
        <f>+B209+1</f>
        <v>41</v>
      </c>
      <c r="C210" s="145">
        <f t="shared" si="61"/>
        <v>44.772</v>
      </c>
      <c r="D210" s="145">
        <f t="shared" si="61"/>
        <v>47.39600000000001</v>
      </c>
      <c r="E210" s="145">
        <f t="shared" si="61"/>
        <v>50.184</v>
      </c>
      <c r="F210" s="145">
        <f t="shared" si="61"/>
        <v>53.135999999999996</v>
      </c>
      <c r="G210" s="145">
        <f t="shared" si="61"/>
        <v>56.416</v>
      </c>
      <c r="H210" s="145">
        <f t="shared" si="61"/>
        <v>59.86</v>
      </c>
      <c r="I210" s="145">
        <f t="shared" si="61"/>
        <v>63.632</v>
      </c>
      <c r="J210" s="145">
        <f t="shared" si="61"/>
        <v>67.65</v>
      </c>
      <c r="K210" s="145">
        <f t="shared" si="61"/>
        <v>72.078</v>
      </c>
      <c r="L210" s="145">
        <f t="shared" si="61"/>
        <v>76.834</v>
      </c>
      <c r="M210" s="145">
        <f t="shared" si="61"/>
        <v>82</v>
      </c>
      <c r="N210" s="145">
        <f t="shared" si="61"/>
        <v>87.494</v>
      </c>
      <c r="O210" s="145">
        <f t="shared" si="61"/>
        <v>93.152</v>
      </c>
      <c r="P210" s="145">
        <f t="shared" si="61"/>
        <v>99.138</v>
      </c>
      <c r="Q210" s="145">
        <f t="shared" si="61"/>
        <v>99.138</v>
      </c>
      <c r="R210" s="145">
        <f t="shared" si="61"/>
        <v>99.138</v>
      </c>
      <c r="S210" s="145">
        <f t="shared" si="60"/>
        <v>99.138</v>
      </c>
      <c r="T210" s="145">
        <f t="shared" si="60"/>
        <v>99.138</v>
      </c>
      <c r="U210" s="145">
        <f t="shared" si="60"/>
        <v>99.138</v>
      </c>
      <c r="V210" s="145">
        <f t="shared" si="57"/>
        <v>99.138</v>
      </c>
      <c r="W210" s="145">
        <f t="shared" si="57"/>
        <v>99.138</v>
      </c>
      <c r="X210" s="64">
        <f t="shared" si="56"/>
        <v>41</v>
      </c>
    </row>
    <row r="211" spans="2:24" ht="12">
      <c r="B211" s="32">
        <f aca="true" t="shared" si="62" ref="B211:B216">+B210+1</f>
        <v>42</v>
      </c>
      <c r="C211" s="145">
        <f t="shared" si="61"/>
        <v>45.86399999999999</v>
      </c>
      <c r="D211" s="145">
        <f t="shared" si="61"/>
        <v>48.55200000000001</v>
      </c>
      <c r="E211" s="145">
        <f t="shared" si="61"/>
        <v>51.408</v>
      </c>
      <c r="F211" s="145">
        <f t="shared" si="61"/>
        <v>54.43199999999999</v>
      </c>
      <c r="G211" s="145">
        <f t="shared" si="61"/>
        <v>57.792</v>
      </c>
      <c r="H211" s="145">
        <f t="shared" si="61"/>
        <v>61.31999999999999</v>
      </c>
      <c r="I211" s="145">
        <f t="shared" si="61"/>
        <v>65.18400000000001</v>
      </c>
      <c r="J211" s="145">
        <f t="shared" si="61"/>
        <v>69.30000000000001</v>
      </c>
      <c r="K211" s="145">
        <f t="shared" si="61"/>
        <v>73.83599999999998</v>
      </c>
      <c r="L211" s="145">
        <f t="shared" si="61"/>
        <v>78.708</v>
      </c>
      <c r="M211" s="145">
        <f t="shared" si="61"/>
        <v>84</v>
      </c>
      <c r="N211" s="145">
        <f t="shared" si="61"/>
        <v>89.62800000000001</v>
      </c>
      <c r="O211" s="145">
        <f t="shared" si="61"/>
        <v>95.42399999999999</v>
      </c>
      <c r="P211" s="145">
        <f t="shared" si="61"/>
        <v>101.556</v>
      </c>
      <c r="Q211" s="145">
        <f t="shared" si="61"/>
        <v>101.556</v>
      </c>
      <c r="R211" s="145">
        <f t="shared" si="61"/>
        <v>101.556</v>
      </c>
      <c r="S211" s="145">
        <f t="shared" si="60"/>
        <v>101.556</v>
      </c>
      <c r="T211" s="145">
        <f t="shared" si="60"/>
        <v>101.556</v>
      </c>
      <c r="U211" s="145">
        <f t="shared" si="60"/>
        <v>101.556</v>
      </c>
      <c r="V211" s="145">
        <f t="shared" si="57"/>
        <v>101.556</v>
      </c>
      <c r="W211" s="145">
        <f t="shared" si="57"/>
        <v>101.556</v>
      </c>
      <c r="X211" s="64">
        <f t="shared" si="56"/>
        <v>42</v>
      </c>
    </row>
    <row r="212" spans="2:24" ht="12">
      <c r="B212" s="32">
        <f t="shared" si="62"/>
        <v>43</v>
      </c>
      <c r="C212" s="145">
        <f t="shared" si="61"/>
        <v>46.955999999999996</v>
      </c>
      <c r="D212" s="145">
        <f t="shared" si="61"/>
        <v>49.708000000000006</v>
      </c>
      <c r="E212" s="145">
        <f t="shared" si="61"/>
        <v>52.632</v>
      </c>
      <c r="F212" s="145">
        <f t="shared" si="61"/>
        <v>55.728</v>
      </c>
      <c r="G212" s="145">
        <f t="shared" si="61"/>
        <v>59.168</v>
      </c>
      <c r="H212" s="145">
        <f t="shared" si="61"/>
        <v>62.78</v>
      </c>
      <c r="I212" s="145">
        <f t="shared" si="61"/>
        <v>66.736</v>
      </c>
      <c r="J212" s="145">
        <f t="shared" si="61"/>
        <v>70.95</v>
      </c>
      <c r="K212" s="145">
        <f t="shared" si="61"/>
        <v>75.594</v>
      </c>
      <c r="L212" s="145">
        <f t="shared" si="61"/>
        <v>80.582</v>
      </c>
      <c r="M212" s="145">
        <f t="shared" si="61"/>
        <v>86</v>
      </c>
      <c r="N212" s="145">
        <f t="shared" si="61"/>
        <v>91.76200000000001</v>
      </c>
      <c r="O212" s="145">
        <f t="shared" si="61"/>
        <v>97.696</v>
      </c>
      <c r="P212" s="145">
        <f t="shared" si="61"/>
        <v>103.97400000000002</v>
      </c>
      <c r="Q212" s="145">
        <f t="shared" si="61"/>
        <v>103.97400000000002</v>
      </c>
      <c r="R212" s="145">
        <f t="shared" si="61"/>
        <v>103.97400000000002</v>
      </c>
      <c r="S212" s="145">
        <f t="shared" si="60"/>
        <v>103.97400000000002</v>
      </c>
      <c r="T212" s="145">
        <f t="shared" si="60"/>
        <v>103.97400000000002</v>
      </c>
      <c r="U212" s="145">
        <f t="shared" si="60"/>
        <v>103.97400000000002</v>
      </c>
      <c r="V212" s="145">
        <f t="shared" si="57"/>
        <v>103.97400000000002</v>
      </c>
      <c r="W212" s="145">
        <f t="shared" si="57"/>
        <v>103.97400000000002</v>
      </c>
      <c r="X212" s="64">
        <f t="shared" si="56"/>
        <v>43</v>
      </c>
    </row>
    <row r="213" spans="2:24" ht="12">
      <c r="B213" s="32">
        <f t="shared" si="62"/>
        <v>44</v>
      </c>
      <c r="C213" s="145">
        <f t="shared" si="61"/>
        <v>48.047999999999995</v>
      </c>
      <c r="D213" s="145">
        <f t="shared" si="61"/>
        <v>50.864</v>
      </c>
      <c r="E213" s="145">
        <f t="shared" si="61"/>
        <v>53.855999999999995</v>
      </c>
      <c r="F213" s="145">
        <f t="shared" si="61"/>
        <v>57.023999999999994</v>
      </c>
      <c r="G213" s="145">
        <f t="shared" si="61"/>
        <v>60.544</v>
      </c>
      <c r="H213" s="145">
        <f t="shared" si="61"/>
        <v>64.24</v>
      </c>
      <c r="I213" s="145">
        <f t="shared" si="61"/>
        <v>68.28800000000001</v>
      </c>
      <c r="J213" s="145">
        <f t="shared" si="61"/>
        <v>72.6</v>
      </c>
      <c r="K213" s="145">
        <f t="shared" si="61"/>
        <v>77.352</v>
      </c>
      <c r="L213" s="145">
        <f t="shared" si="61"/>
        <v>82.45599999999999</v>
      </c>
      <c r="M213" s="145">
        <f t="shared" si="61"/>
        <v>88</v>
      </c>
      <c r="N213" s="145">
        <f t="shared" si="61"/>
        <v>93.896</v>
      </c>
      <c r="O213" s="145">
        <f t="shared" si="61"/>
        <v>99.968</v>
      </c>
      <c r="P213" s="145">
        <f t="shared" si="61"/>
        <v>106.392</v>
      </c>
      <c r="Q213" s="145">
        <f t="shared" si="61"/>
        <v>106.392</v>
      </c>
      <c r="R213" s="145">
        <f t="shared" si="61"/>
        <v>106.392</v>
      </c>
      <c r="S213" s="145">
        <f t="shared" si="60"/>
        <v>106.392</v>
      </c>
      <c r="T213" s="145">
        <f t="shared" si="60"/>
        <v>106.392</v>
      </c>
      <c r="U213" s="145">
        <f t="shared" si="60"/>
        <v>106.392</v>
      </c>
      <c r="V213" s="145">
        <f t="shared" si="57"/>
        <v>106.392</v>
      </c>
      <c r="W213" s="145">
        <f t="shared" si="57"/>
        <v>106.392</v>
      </c>
      <c r="X213" s="64">
        <f t="shared" si="56"/>
        <v>44</v>
      </c>
    </row>
    <row r="214" spans="2:24" ht="12">
      <c r="B214" s="32">
        <f t="shared" si="62"/>
        <v>45</v>
      </c>
      <c r="C214" s="145">
        <f t="shared" si="61"/>
        <v>49.13999999999999</v>
      </c>
      <c r="D214" s="145">
        <f t="shared" si="61"/>
        <v>52.019999999999996</v>
      </c>
      <c r="E214" s="145">
        <f t="shared" si="61"/>
        <v>55.08</v>
      </c>
      <c r="F214" s="145">
        <f t="shared" si="61"/>
        <v>58.31999999999999</v>
      </c>
      <c r="G214" s="145">
        <f t="shared" si="61"/>
        <v>61.919999999999995</v>
      </c>
      <c r="H214" s="145">
        <f t="shared" si="61"/>
        <v>65.7</v>
      </c>
      <c r="I214" s="145">
        <f t="shared" si="61"/>
        <v>69.84</v>
      </c>
      <c r="J214" s="145">
        <f t="shared" si="61"/>
        <v>74.25</v>
      </c>
      <c r="K214" s="145">
        <f t="shared" si="61"/>
        <v>79.10999999999999</v>
      </c>
      <c r="L214" s="145">
        <f t="shared" si="61"/>
        <v>84.33</v>
      </c>
      <c r="M214" s="145">
        <f t="shared" si="61"/>
        <v>90</v>
      </c>
      <c r="N214" s="145">
        <f t="shared" si="61"/>
        <v>96.03</v>
      </c>
      <c r="O214" s="145">
        <f t="shared" si="61"/>
        <v>102.24</v>
      </c>
      <c r="P214" s="145">
        <f t="shared" si="61"/>
        <v>108.81</v>
      </c>
      <c r="Q214" s="145">
        <f t="shared" si="61"/>
        <v>108.81</v>
      </c>
      <c r="R214" s="145">
        <f t="shared" si="61"/>
        <v>108.81</v>
      </c>
      <c r="S214" s="145">
        <f t="shared" si="60"/>
        <v>108.81</v>
      </c>
      <c r="T214" s="145">
        <f t="shared" si="60"/>
        <v>108.81</v>
      </c>
      <c r="U214" s="145">
        <f t="shared" si="60"/>
        <v>108.81</v>
      </c>
      <c r="V214" s="145">
        <f t="shared" si="57"/>
        <v>108.81</v>
      </c>
      <c r="W214" s="145">
        <f t="shared" si="57"/>
        <v>108.81</v>
      </c>
      <c r="X214" s="64">
        <f t="shared" si="56"/>
        <v>45</v>
      </c>
    </row>
    <row r="215" spans="2:24" ht="12">
      <c r="B215" s="32">
        <f t="shared" si="62"/>
        <v>46</v>
      </c>
      <c r="C215" s="145">
        <f t="shared" si="61"/>
        <v>50.232</v>
      </c>
      <c r="D215" s="145">
        <f t="shared" si="61"/>
        <v>53.176</v>
      </c>
      <c r="E215" s="145">
        <f t="shared" si="61"/>
        <v>56.304</v>
      </c>
      <c r="F215" s="145">
        <f t="shared" si="61"/>
        <v>59.616</v>
      </c>
      <c r="G215" s="145">
        <f t="shared" si="61"/>
        <v>63.296</v>
      </c>
      <c r="H215" s="145">
        <f t="shared" si="61"/>
        <v>67.16</v>
      </c>
      <c r="I215" s="145">
        <f t="shared" si="61"/>
        <v>71.392</v>
      </c>
      <c r="J215" s="145">
        <f t="shared" si="61"/>
        <v>75.9</v>
      </c>
      <c r="K215" s="145">
        <f t="shared" si="61"/>
        <v>80.868</v>
      </c>
      <c r="L215" s="145">
        <f t="shared" si="61"/>
        <v>86.20400000000001</v>
      </c>
      <c r="M215" s="145">
        <f t="shared" si="61"/>
        <v>92</v>
      </c>
      <c r="N215" s="145">
        <f t="shared" si="61"/>
        <v>98.164</v>
      </c>
      <c r="O215" s="145">
        <f t="shared" si="61"/>
        <v>104.512</v>
      </c>
      <c r="P215" s="145">
        <f t="shared" si="61"/>
        <v>111.228</v>
      </c>
      <c r="Q215" s="145">
        <f t="shared" si="61"/>
        <v>111.228</v>
      </c>
      <c r="R215" s="145">
        <f t="shared" si="61"/>
        <v>111.228</v>
      </c>
      <c r="S215" s="145">
        <f t="shared" si="60"/>
        <v>111.228</v>
      </c>
      <c r="T215" s="145">
        <f t="shared" si="60"/>
        <v>111.228</v>
      </c>
      <c r="U215" s="145">
        <f t="shared" si="60"/>
        <v>111.228</v>
      </c>
      <c r="V215" s="145">
        <f t="shared" si="57"/>
        <v>111.228</v>
      </c>
      <c r="W215" s="145">
        <f t="shared" si="57"/>
        <v>111.228</v>
      </c>
      <c r="X215" s="64">
        <f t="shared" si="56"/>
        <v>46</v>
      </c>
    </row>
    <row r="216" spans="2:24" ht="12">
      <c r="B216" s="32">
        <f t="shared" si="62"/>
        <v>47</v>
      </c>
      <c r="C216" s="145">
        <f t="shared" si="61"/>
        <v>51.32399999999999</v>
      </c>
      <c r="D216" s="145">
        <f t="shared" si="61"/>
        <v>54.332</v>
      </c>
      <c r="E216" s="145">
        <f t="shared" si="61"/>
        <v>57.528</v>
      </c>
      <c r="F216" s="145">
        <f t="shared" si="61"/>
        <v>60.912</v>
      </c>
      <c r="G216" s="145">
        <f t="shared" si="61"/>
        <v>64.672</v>
      </c>
      <c r="H216" s="145">
        <f t="shared" si="61"/>
        <v>68.62</v>
      </c>
      <c r="I216" s="145">
        <f t="shared" si="61"/>
        <v>72.944</v>
      </c>
      <c r="J216" s="145">
        <f t="shared" si="61"/>
        <v>77.55000000000001</v>
      </c>
      <c r="K216" s="145">
        <f t="shared" si="61"/>
        <v>82.62599999999999</v>
      </c>
      <c r="L216" s="145">
        <f t="shared" si="61"/>
        <v>88.078</v>
      </c>
      <c r="M216" s="145">
        <f t="shared" si="61"/>
        <v>94</v>
      </c>
      <c r="N216" s="145">
        <f t="shared" si="61"/>
        <v>100.298</v>
      </c>
      <c r="O216" s="145">
        <f t="shared" si="61"/>
        <v>106.784</v>
      </c>
      <c r="P216" s="145">
        <f t="shared" si="61"/>
        <v>113.646</v>
      </c>
      <c r="Q216" s="145">
        <f t="shared" si="61"/>
        <v>113.646</v>
      </c>
      <c r="R216" s="145">
        <f t="shared" si="61"/>
        <v>113.646</v>
      </c>
      <c r="S216" s="145">
        <f t="shared" si="60"/>
        <v>113.646</v>
      </c>
      <c r="T216" s="145">
        <f t="shared" si="60"/>
        <v>113.646</v>
      </c>
      <c r="U216" s="145">
        <f t="shared" si="60"/>
        <v>113.646</v>
      </c>
      <c r="V216" s="145">
        <f t="shared" si="57"/>
        <v>113.646</v>
      </c>
      <c r="W216" s="145">
        <f t="shared" si="57"/>
        <v>113.646</v>
      </c>
      <c r="X216" s="64">
        <f t="shared" si="56"/>
        <v>47</v>
      </c>
    </row>
    <row r="217" spans="2:24" ht="12">
      <c r="B217" s="32" t="s">
        <v>9</v>
      </c>
      <c r="C217" s="145">
        <v>2</v>
      </c>
      <c r="D217" s="145">
        <f aca="true" t="shared" si="63" ref="D217:W217">+C217+1</f>
        <v>3</v>
      </c>
      <c r="E217" s="145">
        <f t="shared" si="63"/>
        <v>4</v>
      </c>
      <c r="F217" s="145">
        <f t="shared" si="63"/>
        <v>5</v>
      </c>
      <c r="G217" s="145">
        <f t="shared" si="63"/>
        <v>6</v>
      </c>
      <c r="H217" s="145">
        <f t="shared" si="63"/>
        <v>7</v>
      </c>
      <c r="I217" s="145">
        <f t="shared" si="63"/>
        <v>8</v>
      </c>
      <c r="J217" s="145">
        <f t="shared" si="63"/>
        <v>9</v>
      </c>
      <c r="K217" s="145">
        <f t="shared" si="63"/>
        <v>10</v>
      </c>
      <c r="L217" s="145">
        <f t="shared" si="63"/>
        <v>11</v>
      </c>
      <c r="M217" s="145">
        <f t="shared" si="63"/>
        <v>12</v>
      </c>
      <c r="N217" s="145">
        <f t="shared" si="63"/>
        <v>13</v>
      </c>
      <c r="O217" s="145">
        <f t="shared" si="63"/>
        <v>14</v>
      </c>
      <c r="P217" s="145">
        <f t="shared" si="63"/>
        <v>15</v>
      </c>
      <c r="Q217" s="145">
        <f t="shared" si="63"/>
        <v>16</v>
      </c>
      <c r="R217" s="145">
        <f t="shared" si="63"/>
        <v>17</v>
      </c>
      <c r="S217" s="145">
        <f t="shared" si="63"/>
        <v>18</v>
      </c>
      <c r="T217" s="145">
        <f t="shared" si="63"/>
        <v>19</v>
      </c>
      <c r="U217" s="145">
        <f t="shared" si="63"/>
        <v>20</v>
      </c>
      <c r="V217" s="145">
        <f t="shared" si="63"/>
        <v>21</v>
      </c>
      <c r="W217" s="145">
        <f t="shared" si="63"/>
        <v>22</v>
      </c>
      <c r="X217" s="145"/>
    </row>
    <row r="218" ht="12">
      <c r="C218" s="63"/>
    </row>
    <row r="219" spans="3:18" ht="12">
      <c r="C219" s="146" t="s">
        <v>8</v>
      </c>
      <c r="D219" s="5">
        <v>1</v>
      </c>
      <c r="E219" s="5">
        <v>2</v>
      </c>
      <c r="F219" s="5">
        <v>3</v>
      </c>
      <c r="G219" s="5">
        <v>4</v>
      </c>
      <c r="H219" s="5">
        <v>5</v>
      </c>
      <c r="I219" s="5">
        <v>6</v>
      </c>
      <c r="J219" s="5">
        <f aca="true" t="shared" si="64" ref="J219:R219">+I219+1</f>
        <v>7</v>
      </c>
      <c r="K219" s="5">
        <f t="shared" si="64"/>
        <v>8</v>
      </c>
      <c r="L219" s="5">
        <f t="shared" si="64"/>
        <v>9</v>
      </c>
      <c r="M219" s="5">
        <f t="shared" si="64"/>
        <v>10</v>
      </c>
      <c r="N219" s="5">
        <f t="shared" si="64"/>
        <v>11</v>
      </c>
      <c r="O219" s="5">
        <f t="shared" si="64"/>
        <v>12</v>
      </c>
      <c r="P219" s="5">
        <f t="shared" si="64"/>
        <v>13</v>
      </c>
      <c r="Q219" s="5">
        <f t="shared" si="64"/>
        <v>14</v>
      </c>
      <c r="R219" s="5">
        <f t="shared" si="64"/>
        <v>15</v>
      </c>
    </row>
    <row r="220" spans="3:18" ht="12">
      <c r="C220" s="146">
        <f>+F13</f>
        <v>2017</v>
      </c>
      <c r="D220" s="5">
        <f>+$F$13+D219</f>
        <v>2018</v>
      </c>
      <c r="E220" s="5">
        <f aca="true" t="shared" si="65" ref="E220:Q220">+$F$13+E219</f>
        <v>2019</v>
      </c>
      <c r="F220" s="5">
        <f t="shared" si="65"/>
        <v>2020</v>
      </c>
      <c r="G220" s="5">
        <f t="shared" si="65"/>
        <v>2021</v>
      </c>
      <c r="H220" s="5">
        <f t="shared" si="65"/>
        <v>2022</v>
      </c>
      <c r="I220" s="5">
        <f t="shared" si="65"/>
        <v>2023</v>
      </c>
      <c r="J220" s="5">
        <f t="shared" si="65"/>
        <v>2024</v>
      </c>
      <c r="K220" s="5">
        <f t="shared" si="65"/>
        <v>2025</v>
      </c>
      <c r="L220" s="5">
        <f t="shared" si="65"/>
        <v>2026</v>
      </c>
      <c r="M220" s="5">
        <f t="shared" si="65"/>
        <v>2027</v>
      </c>
      <c r="N220" s="5">
        <f t="shared" si="65"/>
        <v>2028</v>
      </c>
      <c r="O220" s="5">
        <f t="shared" si="65"/>
        <v>2029</v>
      </c>
      <c r="P220" s="5">
        <f t="shared" si="65"/>
        <v>2030</v>
      </c>
      <c r="Q220" s="5">
        <f t="shared" si="65"/>
        <v>2031</v>
      </c>
      <c r="R220" s="5">
        <f>+$F$13+R219</f>
        <v>2032</v>
      </c>
    </row>
    <row r="221" spans="2:18" ht="12">
      <c r="B221" s="5" t="s">
        <v>12</v>
      </c>
      <c r="C221" s="5">
        <f>+C135</f>
        <v>55</v>
      </c>
      <c r="D221" s="5">
        <f aca="true" t="shared" si="66" ref="D221:R221">MIN((C221+1),70)</f>
        <v>56</v>
      </c>
      <c r="E221" s="5">
        <f t="shared" si="66"/>
        <v>57</v>
      </c>
      <c r="F221" s="5">
        <f t="shared" si="66"/>
        <v>58</v>
      </c>
      <c r="G221" s="5">
        <f t="shared" si="66"/>
        <v>59</v>
      </c>
      <c r="H221" s="5">
        <f t="shared" si="66"/>
        <v>60</v>
      </c>
      <c r="I221" s="5">
        <f t="shared" si="66"/>
        <v>61</v>
      </c>
      <c r="J221" s="5">
        <f t="shared" si="66"/>
        <v>62</v>
      </c>
      <c r="K221" s="5">
        <f t="shared" si="66"/>
        <v>63</v>
      </c>
      <c r="L221" s="5">
        <f t="shared" si="66"/>
        <v>64</v>
      </c>
      <c r="M221" s="5">
        <f t="shared" si="66"/>
        <v>65</v>
      </c>
      <c r="N221" s="5">
        <f t="shared" si="66"/>
        <v>66</v>
      </c>
      <c r="O221" s="5">
        <f t="shared" si="66"/>
        <v>67</v>
      </c>
      <c r="P221" s="5">
        <f t="shared" si="66"/>
        <v>68</v>
      </c>
      <c r="Q221" s="5">
        <f t="shared" si="66"/>
        <v>69</v>
      </c>
      <c r="R221" s="5">
        <f t="shared" si="66"/>
        <v>70</v>
      </c>
    </row>
    <row r="222" spans="2:18" ht="12">
      <c r="B222" s="5" t="s">
        <v>13</v>
      </c>
      <c r="C222" s="5">
        <f>+C136</f>
        <v>7</v>
      </c>
      <c r="D222" s="5">
        <f>+C222+1</f>
        <v>8</v>
      </c>
      <c r="E222" s="5">
        <f aca="true" t="shared" si="67" ref="E222:R222">+E221-48</f>
        <v>9</v>
      </c>
      <c r="F222" s="5">
        <f t="shared" si="67"/>
        <v>10</v>
      </c>
      <c r="G222" s="5">
        <f t="shared" si="67"/>
        <v>11</v>
      </c>
      <c r="H222" s="5">
        <f t="shared" si="67"/>
        <v>12</v>
      </c>
      <c r="I222" s="5">
        <f t="shared" si="67"/>
        <v>13</v>
      </c>
      <c r="J222" s="5">
        <f t="shared" si="67"/>
        <v>14</v>
      </c>
      <c r="K222" s="5">
        <f t="shared" si="67"/>
        <v>15</v>
      </c>
      <c r="L222" s="5">
        <f t="shared" si="67"/>
        <v>16</v>
      </c>
      <c r="M222" s="5">
        <f t="shared" si="67"/>
        <v>17</v>
      </c>
      <c r="N222" s="5">
        <f t="shared" si="67"/>
        <v>18</v>
      </c>
      <c r="O222" s="5">
        <f t="shared" si="67"/>
        <v>19</v>
      </c>
      <c r="P222" s="5">
        <f t="shared" si="67"/>
        <v>20</v>
      </c>
      <c r="Q222" s="5">
        <f t="shared" si="67"/>
        <v>21</v>
      </c>
      <c r="R222" s="5">
        <f t="shared" si="67"/>
        <v>22</v>
      </c>
    </row>
    <row r="223" spans="2:18" ht="12">
      <c r="B223" s="5" t="s">
        <v>15</v>
      </c>
      <c r="C223" s="5">
        <f>+C137</f>
        <v>18</v>
      </c>
      <c r="D223" s="15">
        <f>+C223+1</f>
        <v>19</v>
      </c>
      <c r="E223" s="15">
        <f aca="true" t="shared" si="68" ref="E223:R223">+D223+1</f>
        <v>20</v>
      </c>
      <c r="F223" s="15">
        <f t="shared" si="68"/>
        <v>21</v>
      </c>
      <c r="G223" s="15">
        <f t="shared" si="68"/>
        <v>22</v>
      </c>
      <c r="H223" s="15">
        <f t="shared" si="68"/>
        <v>23</v>
      </c>
      <c r="I223" s="15">
        <f t="shared" si="68"/>
        <v>24</v>
      </c>
      <c r="J223" s="15">
        <f t="shared" si="68"/>
        <v>25</v>
      </c>
      <c r="K223" s="15">
        <f t="shared" si="68"/>
        <v>26</v>
      </c>
      <c r="L223" s="15">
        <f t="shared" si="68"/>
        <v>27</v>
      </c>
      <c r="M223" s="15">
        <f t="shared" si="68"/>
        <v>28</v>
      </c>
      <c r="N223" s="15">
        <f t="shared" si="68"/>
        <v>29</v>
      </c>
      <c r="O223" s="15">
        <f t="shared" si="68"/>
        <v>30</v>
      </c>
      <c r="P223" s="15">
        <f t="shared" si="68"/>
        <v>31</v>
      </c>
      <c r="Q223" s="15">
        <f t="shared" si="68"/>
        <v>32</v>
      </c>
      <c r="R223" s="15">
        <f t="shared" si="68"/>
        <v>33</v>
      </c>
    </row>
    <row r="224" spans="2:18" ht="12">
      <c r="B224" s="5" t="s">
        <v>17</v>
      </c>
      <c r="C224" s="156">
        <f aca="true" t="shared" si="69" ref="C224:R224">+F38</f>
        <v>21666.666666666668</v>
      </c>
      <c r="D224" s="156">
        <f t="shared" si="69"/>
        <v>43983.333333333336</v>
      </c>
      <c r="E224" s="156">
        <f t="shared" si="69"/>
        <v>66300</v>
      </c>
      <c r="F224" s="156">
        <f t="shared" si="69"/>
        <v>66950</v>
      </c>
      <c r="G224" s="156">
        <f t="shared" si="69"/>
        <v>66950</v>
      </c>
      <c r="H224" s="156">
        <f t="shared" si="69"/>
        <v>66950</v>
      </c>
      <c r="I224" s="156">
        <f t="shared" si="69"/>
        <v>66950</v>
      </c>
      <c r="J224" s="156">
        <f t="shared" si="69"/>
        <v>66950</v>
      </c>
      <c r="K224" s="156">
        <f t="shared" si="69"/>
        <v>66950</v>
      </c>
      <c r="L224" s="156">
        <f t="shared" si="69"/>
        <v>66950</v>
      </c>
      <c r="M224" s="156">
        <f t="shared" si="69"/>
        <v>66950</v>
      </c>
      <c r="N224" s="156">
        <f t="shared" si="69"/>
        <v>66950</v>
      </c>
      <c r="O224" s="156">
        <f t="shared" si="69"/>
        <v>66950</v>
      </c>
      <c r="P224" s="156">
        <f t="shared" si="69"/>
        <v>66950</v>
      </c>
      <c r="Q224" s="156">
        <f t="shared" si="69"/>
        <v>66950</v>
      </c>
      <c r="R224" s="156">
        <f t="shared" si="69"/>
        <v>66950</v>
      </c>
    </row>
    <row r="225" spans="3:18" ht="12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2:18" ht="12">
      <c r="B226" s="5" t="s">
        <v>16</v>
      </c>
      <c r="C226" s="15">
        <f>IF(C221&gt;49.8,VLOOKUP(C223,$B$174:$W$216,C222),0)</f>
        <v>26.279999999999998</v>
      </c>
      <c r="D226" s="15">
        <f aca="true" t="shared" si="70" ref="D226:R226">IF(D221&gt;49.8,VLOOKUP(D223,$B$174:$W$216,D222),0)</f>
        <v>29.488000000000003</v>
      </c>
      <c r="E226" s="15">
        <f t="shared" si="70"/>
        <v>33</v>
      </c>
      <c r="F226" s="15">
        <f t="shared" si="70"/>
        <v>36.91799999999999</v>
      </c>
      <c r="G226" s="15">
        <f t="shared" si="70"/>
        <v>41.227999999999994</v>
      </c>
      <c r="H226" s="15">
        <f t="shared" si="70"/>
        <v>46</v>
      </c>
      <c r="I226" s="15">
        <f t="shared" si="70"/>
        <v>51.21600000000001</v>
      </c>
      <c r="J226" s="15">
        <f t="shared" si="70"/>
        <v>56.800000000000004</v>
      </c>
      <c r="K226" s="15">
        <f t="shared" si="70"/>
        <v>62.868</v>
      </c>
      <c r="L226" s="15">
        <f t="shared" si="70"/>
        <v>65.286</v>
      </c>
      <c r="M226" s="15">
        <f t="shared" si="70"/>
        <v>67.704</v>
      </c>
      <c r="N226" s="15">
        <f t="shared" si="70"/>
        <v>70.122</v>
      </c>
      <c r="O226" s="15">
        <f t="shared" si="70"/>
        <v>72.54</v>
      </c>
      <c r="P226" s="15">
        <f t="shared" si="70"/>
        <v>74.958</v>
      </c>
      <c r="Q226" s="15">
        <f t="shared" si="70"/>
        <v>77.376</v>
      </c>
      <c r="R226" s="15">
        <f t="shared" si="70"/>
        <v>79.794</v>
      </c>
    </row>
    <row r="227" ht="12">
      <c r="C227" s="63"/>
    </row>
    <row r="228" spans="2:18" ht="12">
      <c r="B228" s="5" t="s">
        <v>18</v>
      </c>
      <c r="C228" s="63">
        <f aca="true" t="shared" si="71" ref="C228:R228">+(C224-(133*12))*C226/100</f>
        <v>5274.5712</v>
      </c>
      <c r="D228" s="63">
        <f t="shared" si="71"/>
        <v>12499.176853333334</v>
      </c>
      <c r="E228" s="63">
        <f t="shared" si="71"/>
        <v>21352.32</v>
      </c>
      <c r="F228" s="63">
        <f t="shared" si="71"/>
        <v>24127.389719999996</v>
      </c>
      <c r="G228" s="63">
        <f t="shared" si="71"/>
        <v>26944.147119999998</v>
      </c>
      <c r="H228" s="63">
        <f t="shared" si="71"/>
        <v>30062.84</v>
      </c>
      <c r="I228" s="63">
        <f t="shared" si="71"/>
        <v>33471.70464</v>
      </c>
      <c r="J228" s="63">
        <f t="shared" si="71"/>
        <v>37121.072</v>
      </c>
      <c r="K228" s="63">
        <f t="shared" si="71"/>
        <v>41086.752720000004</v>
      </c>
      <c r="L228" s="63">
        <f t="shared" si="71"/>
        <v>42667.01244</v>
      </c>
      <c r="M228" s="63">
        <f t="shared" si="71"/>
        <v>44247.27216</v>
      </c>
      <c r="N228" s="63">
        <f t="shared" si="71"/>
        <v>45827.53188</v>
      </c>
      <c r="O228" s="63">
        <f t="shared" si="71"/>
        <v>47407.791600000004</v>
      </c>
      <c r="P228" s="63">
        <f t="shared" si="71"/>
        <v>48988.05132</v>
      </c>
      <c r="Q228" s="63">
        <f t="shared" si="71"/>
        <v>50568.31104</v>
      </c>
      <c r="R228" s="63">
        <f t="shared" si="71"/>
        <v>52148.570759999995</v>
      </c>
    </row>
    <row r="232" ht="12">
      <c r="C232" s="63"/>
    </row>
    <row r="233" spans="2:16" ht="12">
      <c r="B233" s="10" t="s">
        <v>26</v>
      </c>
      <c r="C233" s="15"/>
      <c r="D233" s="63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ht="12">
      <c r="B234" s="10"/>
      <c r="C234" s="15"/>
      <c r="D234" s="63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">
      <c r="A235" s="147" t="s">
        <v>19</v>
      </c>
      <c r="B235" s="148" t="s">
        <v>6</v>
      </c>
      <c r="C235" s="148" t="s">
        <v>0</v>
      </c>
      <c r="D235" s="147" t="s">
        <v>20</v>
      </c>
      <c r="E235" s="149" t="s">
        <v>4</v>
      </c>
      <c r="F235" s="150" t="s">
        <v>21</v>
      </c>
      <c r="G235" s="151" t="s">
        <v>7</v>
      </c>
      <c r="H235" s="151" t="s">
        <v>11</v>
      </c>
      <c r="L235" s="152"/>
      <c r="M235" s="15"/>
      <c r="N235" s="15"/>
      <c r="O235" s="15"/>
      <c r="P235" s="15"/>
    </row>
    <row r="236" spans="1:16" ht="12">
      <c r="A236" s="147">
        <f>+B45</f>
        <v>0</v>
      </c>
      <c r="B236" s="153">
        <f>+C45</f>
        <v>2017</v>
      </c>
      <c r="C236" s="153">
        <f>+D45</f>
        <v>55</v>
      </c>
      <c r="D236" s="153">
        <f>+E45</f>
        <v>18</v>
      </c>
      <c r="E236" s="144">
        <f>+C308/100</f>
        <v>0.23399999999999999</v>
      </c>
      <c r="F236" s="154">
        <f>+C310</f>
        <v>4696.536</v>
      </c>
      <c r="G236" s="63">
        <v>0</v>
      </c>
      <c r="H236" s="155">
        <f>+F236/4</f>
        <v>1174.134</v>
      </c>
      <c r="M236" s="15"/>
      <c r="N236" s="15"/>
      <c r="O236" s="15"/>
      <c r="P236" s="15"/>
    </row>
    <row r="237" spans="1:16" ht="12">
      <c r="A237" s="147">
        <f>+A236+1</f>
        <v>1</v>
      </c>
      <c r="B237" s="153">
        <f>+B236+1</f>
        <v>2018</v>
      </c>
      <c r="C237" s="147">
        <f>+C236+1</f>
        <v>56</v>
      </c>
      <c r="D237" s="147">
        <f>+D236+1</f>
        <v>19</v>
      </c>
      <c r="E237" s="144">
        <f>+D308/100</f>
        <v>0.266</v>
      </c>
      <c r="F237" s="73">
        <f>+D310</f>
        <v>11275.03066666667</v>
      </c>
      <c r="G237" s="63">
        <f aca="true" t="shared" si="72" ref="G237:G250">+F237-F236</f>
        <v>6578.494666666669</v>
      </c>
      <c r="H237" s="155">
        <f aca="true" t="shared" si="73" ref="H237:H250">+F237/4</f>
        <v>2818.7576666666673</v>
      </c>
      <c r="M237" s="15"/>
      <c r="N237" s="15"/>
      <c r="O237" s="15"/>
      <c r="P237" s="15"/>
    </row>
    <row r="238" spans="1:16" ht="12">
      <c r="A238" s="147">
        <f aca="true" t="shared" si="74" ref="A238:D250">+A237+1</f>
        <v>2</v>
      </c>
      <c r="B238" s="153">
        <f t="shared" si="74"/>
        <v>2019</v>
      </c>
      <c r="C238" s="147">
        <f t="shared" si="74"/>
        <v>57</v>
      </c>
      <c r="D238" s="147">
        <f t="shared" si="74"/>
        <v>20</v>
      </c>
      <c r="E238" s="144">
        <f>+E308/100</f>
        <v>0.3</v>
      </c>
      <c r="F238" s="73">
        <f>+E310</f>
        <v>19411.2</v>
      </c>
      <c r="G238" s="63">
        <f t="shared" si="72"/>
        <v>8136.169333333331</v>
      </c>
      <c r="H238" s="155">
        <f t="shared" si="73"/>
        <v>4852.8</v>
      </c>
      <c r="M238" s="15"/>
      <c r="N238" s="15"/>
      <c r="O238" s="15"/>
      <c r="P238" s="15"/>
    </row>
    <row r="239" spans="1:16" ht="12">
      <c r="A239" s="147">
        <f t="shared" si="74"/>
        <v>3</v>
      </c>
      <c r="B239" s="153">
        <f t="shared" si="74"/>
        <v>2020</v>
      </c>
      <c r="C239" s="147">
        <f t="shared" si="74"/>
        <v>58</v>
      </c>
      <c r="D239" s="147">
        <f t="shared" si="74"/>
        <v>21</v>
      </c>
      <c r="E239" s="144">
        <f>+F308/100</f>
        <v>0.336</v>
      </c>
      <c r="F239" s="73">
        <f>+F310</f>
        <v>21958.944</v>
      </c>
      <c r="G239" s="63">
        <f t="shared" si="72"/>
        <v>2547.743999999999</v>
      </c>
      <c r="H239" s="155">
        <f t="shared" si="73"/>
        <v>5489.736</v>
      </c>
      <c r="M239" s="15"/>
      <c r="N239" s="15"/>
      <c r="O239" s="15"/>
      <c r="P239" s="15"/>
    </row>
    <row r="240" spans="1:16" ht="12">
      <c r="A240" s="147">
        <f t="shared" si="74"/>
        <v>4</v>
      </c>
      <c r="B240" s="153">
        <f t="shared" si="74"/>
        <v>2021</v>
      </c>
      <c r="C240" s="147">
        <f t="shared" si="74"/>
        <v>59</v>
      </c>
      <c r="D240" s="147">
        <f t="shared" si="74"/>
        <v>22</v>
      </c>
      <c r="E240" s="144">
        <f>+G308/100</f>
        <v>0.374</v>
      </c>
      <c r="F240" s="73">
        <f>+G310</f>
        <v>24442.396</v>
      </c>
      <c r="G240" s="63">
        <f t="shared" si="72"/>
        <v>2483.452000000001</v>
      </c>
      <c r="H240" s="155">
        <f t="shared" si="73"/>
        <v>6110.599</v>
      </c>
      <c r="M240" s="15"/>
      <c r="N240" s="15"/>
      <c r="O240" s="15"/>
      <c r="P240" s="15"/>
    </row>
    <row r="241" spans="1:16" ht="12">
      <c r="A241" s="147">
        <f t="shared" si="74"/>
        <v>5</v>
      </c>
      <c r="B241" s="153">
        <f t="shared" si="74"/>
        <v>2022</v>
      </c>
      <c r="C241" s="147">
        <f t="shared" si="74"/>
        <v>60</v>
      </c>
      <c r="D241" s="147">
        <f t="shared" si="74"/>
        <v>23</v>
      </c>
      <c r="E241" s="144">
        <f>+H308/100</f>
        <v>0.414</v>
      </c>
      <c r="F241" s="73">
        <f>+H310</f>
        <v>27056.556</v>
      </c>
      <c r="G241" s="63">
        <f t="shared" si="72"/>
        <v>2614.16</v>
      </c>
      <c r="H241" s="155">
        <f t="shared" si="73"/>
        <v>6764.139</v>
      </c>
      <c r="L241" s="63"/>
      <c r="M241" s="15"/>
      <c r="N241" s="15"/>
      <c r="O241" s="15"/>
      <c r="P241" s="15"/>
    </row>
    <row r="242" spans="1:16" ht="12">
      <c r="A242" s="147">
        <f t="shared" si="74"/>
        <v>6</v>
      </c>
      <c r="B242" s="153">
        <f t="shared" si="74"/>
        <v>2023</v>
      </c>
      <c r="C242" s="147">
        <f t="shared" si="74"/>
        <v>61</v>
      </c>
      <c r="D242" s="147">
        <f t="shared" si="74"/>
        <v>24</v>
      </c>
      <c r="E242" s="144">
        <f>+I308/100</f>
        <v>0.45599999999999996</v>
      </c>
      <c r="F242" s="73">
        <f>+I310</f>
        <v>29801.423999999995</v>
      </c>
      <c r="G242" s="63">
        <f t="shared" si="72"/>
        <v>2744.867999999995</v>
      </c>
      <c r="H242" s="155">
        <f t="shared" si="73"/>
        <v>7450.355999999999</v>
      </c>
      <c r="L242" s="63"/>
      <c r="M242" s="15"/>
      <c r="N242" s="15"/>
      <c r="O242" s="15"/>
      <c r="P242" s="15"/>
    </row>
    <row r="243" spans="1:16" ht="12">
      <c r="A243" s="147">
        <f t="shared" si="74"/>
        <v>7</v>
      </c>
      <c r="B243" s="153">
        <f t="shared" si="74"/>
        <v>2024</v>
      </c>
      <c r="C243" s="147">
        <f t="shared" si="74"/>
        <v>62</v>
      </c>
      <c r="D243" s="147">
        <f t="shared" si="74"/>
        <v>25</v>
      </c>
      <c r="E243" s="144">
        <f>+J308/100</f>
        <v>0.5</v>
      </c>
      <c r="F243" s="73">
        <f>+J310</f>
        <v>32677</v>
      </c>
      <c r="G243" s="63">
        <f t="shared" si="72"/>
        <v>2875.5760000000046</v>
      </c>
      <c r="H243" s="155">
        <f t="shared" si="73"/>
        <v>8169.25</v>
      </c>
      <c r="L243" s="63"/>
      <c r="M243" s="15"/>
      <c r="N243" s="15"/>
      <c r="O243" s="15"/>
      <c r="P243" s="15"/>
    </row>
    <row r="244" spans="1:16" ht="12">
      <c r="A244" s="147">
        <f t="shared" si="74"/>
        <v>8</v>
      </c>
      <c r="B244" s="153">
        <f t="shared" si="74"/>
        <v>2025</v>
      </c>
      <c r="C244" s="147">
        <f t="shared" si="74"/>
        <v>63</v>
      </c>
      <c r="D244" s="147">
        <f t="shared" si="74"/>
        <v>26</v>
      </c>
      <c r="E244" s="144">
        <f>+K308/100</f>
        <v>0.546</v>
      </c>
      <c r="F244" s="73">
        <f>+K310</f>
        <v>35683.284</v>
      </c>
      <c r="G244" s="63">
        <f t="shared" si="72"/>
        <v>3006.2839999999997</v>
      </c>
      <c r="H244" s="155">
        <f t="shared" si="73"/>
        <v>8920.821</v>
      </c>
      <c r="L244" s="63"/>
      <c r="M244" s="15"/>
      <c r="N244" s="15"/>
      <c r="O244" s="15"/>
      <c r="P244" s="15"/>
    </row>
    <row r="245" spans="1:16" ht="12">
      <c r="A245" s="147">
        <f t="shared" si="74"/>
        <v>9</v>
      </c>
      <c r="B245" s="153">
        <f t="shared" si="74"/>
        <v>2026</v>
      </c>
      <c r="C245" s="147">
        <f t="shared" si="74"/>
        <v>64</v>
      </c>
      <c r="D245" s="147">
        <f t="shared" si="74"/>
        <v>27</v>
      </c>
      <c r="E245" s="144">
        <f>+L308/100</f>
        <v>0.594</v>
      </c>
      <c r="F245" s="73">
        <f>+L310</f>
        <v>38820.276</v>
      </c>
      <c r="G245" s="63">
        <f t="shared" si="72"/>
        <v>3136.9919999999984</v>
      </c>
      <c r="H245" s="155">
        <f t="shared" si="73"/>
        <v>9705.069</v>
      </c>
      <c r="L245" s="63"/>
      <c r="M245" s="15"/>
      <c r="N245" s="15"/>
      <c r="O245" s="15"/>
      <c r="P245" s="15"/>
    </row>
    <row r="246" spans="1:16" ht="12">
      <c r="A246" s="147">
        <f t="shared" si="74"/>
        <v>10</v>
      </c>
      <c r="B246" s="153">
        <f t="shared" si="74"/>
        <v>2027</v>
      </c>
      <c r="C246" s="147">
        <f t="shared" si="74"/>
        <v>65</v>
      </c>
      <c r="D246" s="147">
        <f t="shared" si="74"/>
        <v>28</v>
      </c>
      <c r="E246" s="144">
        <f>+M308/100</f>
        <v>0.644</v>
      </c>
      <c r="F246" s="73">
        <f>+M310</f>
        <v>42087.976</v>
      </c>
      <c r="G246" s="63">
        <f t="shared" si="72"/>
        <v>3267.7000000000044</v>
      </c>
      <c r="H246" s="155">
        <f t="shared" si="73"/>
        <v>10521.994</v>
      </c>
      <c r="L246" s="63"/>
      <c r="M246" s="15"/>
      <c r="N246" s="15"/>
      <c r="O246" s="15"/>
      <c r="P246" s="15"/>
    </row>
    <row r="247" spans="1:16" ht="12">
      <c r="A247" s="147">
        <f t="shared" si="74"/>
        <v>11</v>
      </c>
      <c r="B247" s="153">
        <f t="shared" si="74"/>
        <v>2028</v>
      </c>
      <c r="C247" s="147">
        <f t="shared" si="74"/>
        <v>66</v>
      </c>
      <c r="D247" s="147">
        <f t="shared" si="74"/>
        <v>29</v>
      </c>
      <c r="E247" s="144">
        <f>+N308/100</f>
        <v>0.609</v>
      </c>
      <c r="F247" s="73">
        <f>+N310</f>
        <v>39800.586</v>
      </c>
      <c r="G247" s="63">
        <f t="shared" si="72"/>
        <v>-2287.3899999999994</v>
      </c>
      <c r="H247" s="155">
        <f t="shared" si="73"/>
        <v>9950.1465</v>
      </c>
      <c r="L247" s="63"/>
      <c r="M247" s="15"/>
      <c r="N247" s="15"/>
      <c r="O247" s="15"/>
      <c r="P247" s="15"/>
    </row>
    <row r="248" spans="1:16" ht="12">
      <c r="A248" s="147">
        <f t="shared" si="74"/>
        <v>12</v>
      </c>
      <c r="B248" s="153">
        <f t="shared" si="74"/>
        <v>2029</v>
      </c>
      <c r="C248" s="147">
        <f t="shared" si="74"/>
        <v>67</v>
      </c>
      <c r="D248" s="147">
        <f t="shared" si="74"/>
        <v>30</v>
      </c>
      <c r="E248" s="144">
        <f>+O308/100</f>
        <v>0.75</v>
      </c>
      <c r="F248" s="73">
        <f>+O310</f>
        <v>49015.5</v>
      </c>
      <c r="G248" s="63">
        <f t="shared" si="72"/>
        <v>9214.913999999997</v>
      </c>
      <c r="H248" s="155">
        <f t="shared" si="73"/>
        <v>12253.875</v>
      </c>
      <c r="L248" s="63"/>
      <c r="M248" s="15"/>
      <c r="N248" s="15"/>
      <c r="O248" s="15"/>
      <c r="P248" s="15"/>
    </row>
    <row r="249" spans="1:16" ht="12">
      <c r="A249" s="147">
        <f t="shared" si="74"/>
        <v>13</v>
      </c>
      <c r="B249" s="153">
        <f t="shared" si="74"/>
        <v>2030</v>
      </c>
      <c r="C249" s="147">
        <f t="shared" si="74"/>
        <v>68</v>
      </c>
      <c r="D249" s="147">
        <f t="shared" si="74"/>
        <v>31</v>
      </c>
      <c r="E249" s="144">
        <f>+P308/100</f>
        <v>0.775</v>
      </c>
      <c r="F249" s="73">
        <f>+P310</f>
        <v>50649.35</v>
      </c>
      <c r="G249" s="63">
        <f t="shared" si="72"/>
        <v>1633.8499999999985</v>
      </c>
      <c r="H249" s="155">
        <f t="shared" si="73"/>
        <v>12662.3375</v>
      </c>
      <c r="L249" s="63"/>
      <c r="M249" s="15"/>
      <c r="N249" s="15"/>
      <c r="O249" s="15"/>
      <c r="P249" s="15"/>
    </row>
    <row r="250" spans="1:16" ht="12">
      <c r="A250" s="147">
        <f t="shared" si="74"/>
        <v>14</v>
      </c>
      <c r="B250" s="153">
        <f t="shared" si="74"/>
        <v>2031</v>
      </c>
      <c r="C250" s="147">
        <f t="shared" si="74"/>
        <v>69</v>
      </c>
      <c r="D250" s="147">
        <f t="shared" si="74"/>
        <v>32</v>
      </c>
      <c r="E250" s="144">
        <f>+Q308/100</f>
        <v>0.8</v>
      </c>
      <c r="F250" s="73">
        <f>+Q310</f>
        <v>52283.2</v>
      </c>
      <c r="G250" s="63">
        <f t="shared" si="72"/>
        <v>1633.8499999999985</v>
      </c>
      <c r="H250" s="155">
        <f t="shared" si="73"/>
        <v>13070.8</v>
      </c>
      <c r="L250" s="63"/>
      <c r="M250" s="15"/>
      <c r="N250" s="15"/>
      <c r="O250" s="15"/>
      <c r="P250" s="15"/>
    </row>
    <row r="251" spans="1:16" ht="12">
      <c r="A251" s="147">
        <f>+A250+1</f>
        <v>15</v>
      </c>
      <c r="B251" s="153">
        <f>+B250+1</f>
        <v>2032</v>
      </c>
      <c r="C251" s="147">
        <f>+C250+1</f>
        <v>70</v>
      </c>
      <c r="D251" s="147">
        <f>+D250+1</f>
        <v>33</v>
      </c>
      <c r="E251" s="144">
        <f>+R308/100</f>
        <v>0.825</v>
      </c>
      <c r="F251" s="73">
        <f>+R310</f>
        <v>53917.05</v>
      </c>
      <c r="G251" s="63">
        <f>+F251-F250</f>
        <v>1633.8500000000058</v>
      </c>
      <c r="H251" s="155">
        <f>+F251/4</f>
        <v>13479.2625</v>
      </c>
      <c r="L251" s="15"/>
      <c r="M251" s="15"/>
      <c r="N251" s="15"/>
      <c r="O251" s="15"/>
      <c r="P251" s="15"/>
    </row>
    <row r="252" ht="12">
      <c r="C252" s="63"/>
    </row>
    <row r="253" spans="2:23" ht="12">
      <c r="B253" s="5" t="s">
        <v>0</v>
      </c>
      <c r="C253" s="64">
        <v>50</v>
      </c>
      <c r="D253" s="32">
        <v>51</v>
      </c>
      <c r="E253" s="32">
        <v>52</v>
      </c>
      <c r="F253" s="32">
        <v>53</v>
      </c>
      <c r="G253" s="32">
        <v>54</v>
      </c>
      <c r="H253" s="32">
        <v>55</v>
      </c>
      <c r="I253" s="32">
        <v>56</v>
      </c>
      <c r="J253" s="32">
        <v>57</v>
      </c>
      <c r="K253" s="32">
        <v>58</v>
      </c>
      <c r="L253" s="32">
        <v>59</v>
      </c>
      <c r="M253" s="32">
        <v>60</v>
      </c>
      <c r="N253" s="32">
        <v>61</v>
      </c>
      <c r="O253" s="32">
        <v>62</v>
      </c>
      <c r="P253" s="32">
        <v>63</v>
      </c>
      <c r="Q253" s="32">
        <v>64</v>
      </c>
      <c r="R253" s="32">
        <v>65</v>
      </c>
      <c r="S253" s="32">
        <v>66</v>
      </c>
      <c r="T253" s="32">
        <v>67</v>
      </c>
      <c r="U253" s="32">
        <v>68</v>
      </c>
      <c r="V253" s="32">
        <v>69</v>
      </c>
      <c r="W253" s="32">
        <v>70</v>
      </c>
    </row>
    <row r="254" spans="1:24" ht="12">
      <c r="A254" s="140"/>
      <c r="B254" s="140" t="s">
        <v>2</v>
      </c>
      <c r="C254" s="141">
        <v>0</v>
      </c>
      <c r="D254" s="142">
        <v>0</v>
      </c>
      <c r="E254" s="142">
        <v>0.01</v>
      </c>
      <c r="F254" s="142">
        <v>0.011</v>
      </c>
      <c r="G254" s="142">
        <v>0.012</v>
      </c>
      <c r="H254" s="142">
        <v>0.013</v>
      </c>
      <c r="I254" s="142">
        <v>0.014</v>
      </c>
      <c r="J254" s="142">
        <v>0.015</v>
      </c>
      <c r="K254" s="142">
        <v>0.016</v>
      </c>
      <c r="L254" s="142">
        <v>0.017</v>
      </c>
      <c r="M254" s="142">
        <v>0.018</v>
      </c>
      <c r="N254" s="142">
        <v>0.019</v>
      </c>
      <c r="O254" s="142">
        <v>0.02</v>
      </c>
      <c r="P254" s="142">
        <v>0.021</v>
      </c>
      <c r="Q254" s="142">
        <v>0.022</v>
      </c>
      <c r="R254" s="142">
        <v>0.023</v>
      </c>
      <c r="S254" s="142">
        <v>0.021</v>
      </c>
      <c r="T254" s="142">
        <v>0.025</v>
      </c>
      <c r="U254" s="142">
        <f>+T254</f>
        <v>0.025</v>
      </c>
      <c r="V254" s="142">
        <f>+U254</f>
        <v>0.025</v>
      </c>
      <c r="W254" s="142">
        <f>+V254</f>
        <v>0.025</v>
      </c>
      <c r="X254" s="143" t="s">
        <v>6</v>
      </c>
    </row>
    <row r="255" spans="2:16" ht="12">
      <c r="B255" s="5" t="s">
        <v>1</v>
      </c>
      <c r="C255" s="63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</row>
    <row r="256" spans="2:24" ht="12">
      <c r="B256" s="32">
        <v>5</v>
      </c>
      <c r="C256" s="145">
        <f aca="true" t="shared" si="75" ref="C256:C298">+C$254*$B256*100</f>
        <v>0</v>
      </c>
      <c r="D256" s="145">
        <f aca="true" t="shared" si="76" ref="D256:W269">+D$254*$B256*100</f>
        <v>0</v>
      </c>
      <c r="E256" s="145">
        <f t="shared" si="76"/>
        <v>5</v>
      </c>
      <c r="F256" s="145">
        <f t="shared" si="76"/>
        <v>5.499999999999999</v>
      </c>
      <c r="G256" s="145">
        <f t="shared" si="76"/>
        <v>6</v>
      </c>
      <c r="H256" s="145">
        <f t="shared" si="76"/>
        <v>6.5</v>
      </c>
      <c r="I256" s="145">
        <f t="shared" si="76"/>
        <v>7.000000000000001</v>
      </c>
      <c r="J256" s="145">
        <f t="shared" si="76"/>
        <v>7.5</v>
      </c>
      <c r="K256" s="145">
        <f t="shared" si="76"/>
        <v>8</v>
      </c>
      <c r="L256" s="145">
        <f t="shared" si="76"/>
        <v>8.5</v>
      </c>
      <c r="M256" s="145">
        <f t="shared" si="76"/>
        <v>9</v>
      </c>
      <c r="N256" s="145">
        <f t="shared" si="76"/>
        <v>9.5</v>
      </c>
      <c r="O256" s="145">
        <f t="shared" si="76"/>
        <v>10</v>
      </c>
      <c r="P256" s="145">
        <f t="shared" si="76"/>
        <v>10.500000000000002</v>
      </c>
      <c r="Q256" s="145">
        <f t="shared" si="76"/>
        <v>10.999999999999998</v>
      </c>
      <c r="R256" s="145">
        <f t="shared" si="76"/>
        <v>11.5</v>
      </c>
      <c r="S256" s="145">
        <f t="shared" si="76"/>
        <v>10.500000000000002</v>
      </c>
      <c r="T256" s="145">
        <f t="shared" si="76"/>
        <v>12.5</v>
      </c>
      <c r="U256" s="145">
        <f t="shared" si="76"/>
        <v>12.5</v>
      </c>
      <c r="V256" s="145">
        <f t="shared" si="76"/>
        <v>12.5</v>
      </c>
      <c r="W256" s="145">
        <f t="shared" si="76"/>
        <v>12.5</v>
      </c>
      <c r="X256" s="64">
        <f>+B256</f>
        <v>5</v>
      </c>
    </row>
    <row r="257" spans="2:24" ht="12">
      <c r="B257" s="32">
        <v>6</v>
      </c>
      <c r="C257" s="145">
        <f t="shared" si="75"/>
        <v>0</v>
      </c>
      <c r="D257" s="145">
        <f aca="true" t="shared" si="77" ref="D257:R257">+D$254*$B257*100</f>
        <v>0</v>
      </c>
      <c r="E257" s="145">
        <f t="shared" si="77"/>
        <v>6</v>
      </c>
      <c r="F257" s="145">
        <f t="shared" si="77"/>
        <v>6.6000000000000005</v>
      </c>
      <c r="G257" s="145">
        <f t="shared" si="77"/>
        <v>7.200000000000001</v>
      </c>
      <c r="H257" s="145">
        <f t="shared" si="77"/>
        <v>7.8</v>
      </c>
      <c r="I257" s="145">
        <f t="shared" si="77"/>
        <v>8.4</v>
      </c>
      <c r="J257" s="145">
        <f t="shared" si="77"/>
        <v>9</v>
      </c>
      <c r="K257" s="145">
        <f t="shared" si="77"/>
        <v>9.6</v>
      </c>
      <c r="L257" s="145">
        <f t="shared" si="77"/>
        <v>10.200000000000001</v>
      </c>
      <c r="M257" s="145">
        <f t="shared" si="77"/>
        <v>10.799999999999999</v>
      </c>
      <c r="N257" s="145">
        <f t="shared" si="77"/>
        <v>11.399999999999999</v>
      </c>
      <c r="O257" s="145">
        <f t="shared" si="77"/>
        <v>12</v>
      </c>
      <c r="P257" s="145">
        <f t="shared" si="77"/>
        <v>12.6</v>
      </c>
      <c r="Q257" s="145">
        <f t="shared" si="77"/>
        <v>13.200000000000001</v>
      </c>
      <c r="R257" s="145">
        <f t="shared" si="77"/>
        <v>13.8</v>
      </c>
      <c r="S257" s="145">
        <f t="shared" si="76"/>
        <v>12.6</v>
      </c>
      <c r="T257" s="145">
        <f t="shared" si="76"/>
        <v>15.000000000000002</v>
      </c>
      <c r="U257" s="145">
        <f t="shared" si="76"/>
        <v>15.000000000000002</v>
      </c>
      <c r="V257" s="145">
        <f t="shared" si="76"/>
        <v>15.000000000000002</v>
      </c>
      <c r="W257" s="145">
        <f t="shared" si="76"/>
        <v>15.000000000000002</v>
      </c>
      <c r="X257" s="64">
        <f aca="true" t="shared" si="78" ref="X257:X298">+B257</f>
        <v>6</v>
      </c>
    </row>
    <row r="258" spans="2:24" ht="12">
      <c r="B258" s="32">
        <v>7</v>
      </c>
      <c r="C258" s="145">
        <f t="shared" si="75"/>
        <v>0</v>
      </c>
      <c r="D258" s="145">
        <f t="shared" si="76"/>
        <v>0</v>
      </c>
      <c r="E258" s="145">
        <f t="shared" si="76"/>
        <v>7.000000000000001</v>
      </c>
      <c r="F258" s="145">
        <f t="shared" si="76"/>
        <v>7.7</v>
      </c>
      <c r="G258" s="145">
        <f t="shared" si="76"/>
        <v>8.4</v>
      </c>
      <c r="H258" s="145">
        <f t="shared" si="76"/>
        <v>9.1</v>
      </c>
      <c r="I258" s="145">
        <f t="shared" si="76"/>
        <v>9.8</v>
      </c>
      <c r="J258" s="145">
        <f t="shared" si="76"/>
        <v>10.5</v>
      </c>
      <c r="K258" s="145">
        <f t="shared" si="76"/>
        <v>11.200000000000001</v>
      </c>
      <c r="L258" s="145">
        <f t="shared" si="76"/>
        <v>11.9</v>
      </c>
      <c r="M258" s="145">
        <f t="shared" si="76"/>
        <v>12.6</v>
      </c>
      <c r="N258" s="145">
        <f t="shared" si="76"/>
        <v>13.3</v>
      </c>
      <c r="O258" s="145">
        <f t="shared" si="76"/>
        <v>14.000000000000002</v>
      </c>
      <c r="P258" s="145">
        <f t="shared" si="76"/>
        <v>14.700000000000003</v>
      </c>
      <c r="Q258" s="145">
        <f t="shared" si="76"/>
        <v>15.4</v>
      </c>
      <c r="R258" s="145">
        <f t="shared" si="76"/>
        <v>16.1</v>
      </c>
      <c r="S258" s="145">
        <f t="shared" si="76"/>
        <v>14.700000000000003</v>
      </c>
      <c r="T258" s="145">
        <f t="shared" si="76"/>
        <v>17.5</v>
      </c>
      <c r="U258" s="145">
        <f t="shared" si="76"/>
        <v>17.5</v>
      </c>
      <c r="V258" s="145">
        <f t="shared" si="76"/>
        <v>17.5</v>
      </c>
      <c r="W258" s="145">
        <f t="shared" si="76"/>
        <v>17.5</v>
      </c>
      <c r="X258" s="64">
        <f t="shared" si="78"/>
        <v>7</v>
      </c>
    </row>
    <row r="259" spans="2:24" ht="12">
      <c r="B259" s="32">
        <v>8</v>
      </c>
      <c r="C259" s="145">
        <f t="shared" si="75"/>
        <v>0</v>
      </c>
      <c r="D259" s="145">
        <f t="shared" si="76"/>
        <v>0</v>
      </c>
      <c r="E259" s="145">
        <f t="shared" si="76"/>
        <v>8</v>
      </c>
      <c r="F259" s="145">
        <f t="shared" si="76"/>
        <v>8.799999999999999</v>
      </c>
      <c r="G259" s="145">
        <f t="shared" si="76"/>
        <v>9.6</v>
      </c>
      <c r="H259" s="145">
        <f t="shared" si="76"/>
        <v>10.4</v>
      </c>
      <c r="I259" s="145">
        <f t="shared" si="76"/>
        <v>11.200000000000001</v>
      </c>
      <c r="J259" s="145">
        <f t="shared" si="76"/>
        <v>12</v>
      </c>
      <c r="K259" s="145">
        <f t="shared" si="76"/>
        <v>12.8</v>
      </c>
      <c r="L259" s="145">
        <f t="shared" si="76"/>
        <v>13.600000000000001</v>
      </c>
      <c r="M259" s="145">
        <f t="shared" si="76"/>
        <v>14.399999999999999</v>
      </c>
      <c r="N259" s="145">
        <f t="shared" si="76"/>
        <v>15.2</v>
      </c>
      <c r="O259" s="145">
        <f t="shared" si="76"/>
        <v>16</v>
      </c>
      <c r="P259" s="145">
        <f t="shared" si="76"/>
        <v>16.8</v>
      </c>
      <c r="Q259" s="145">
        <f t="shared" si="76"/>
        <v>17.599999999999998</v>
      </c>
      <c r="R259" s="145">
        <f t="shared" si="76"/>
        <v>18.4</v>
      </c>
      <c r="S259" s="145">
        <f t="shared" si="76"/>
        <v>16.8</v>
      </c>
      <c r="T259" s="145">
        <f t="shared" si="76"/>
        <v>20</v>
      </c>
      <c r="U259" s="145">
        <f t="shared" si="76"/>
        <v>20</v>
      </c>
      <c r="V259" s="145">
        <f t="shared" si="76"/>
        <v>20</v>
      </c>
      <c r="W259" s="145">
        <f t="shared" si="76"/>
        <v>20</v>
      </c>
      <c r="X259" s="64">
        <f t="shared" si="78"/>
        <v>8</v>
      </c>
    </row>
    <row r="260" spans="2:24" ht="12">
      <c r="B260" s="32">
        <v>9</v>
      </c>
      <c r="C260" s="145">
        <f t="shared" si="75"/>
        <v>0</v>
      </c>
      <c r="D260" s="145">
        <f t="shared" si="76"/>
        <v>0</v>
      </c>
      <c r="E260" s="145">
        <f t="shared" si="76"/>
        <v>9</v>
      </c>
      <c r="F260" s="145">
        <f t="shared" si="76"/>
        <v>9.899999999999999</v>
      </c>
      <c r="G260" s="145">
        <f t="shared" si="76"/>
        <v>10.8</v>
      </c>
      <c r="H260" s="145">
        <f t="shared" si="76"/>
        <v>11.7</v>
      </c>
      <c r="I260" s="145">
        <f t="shared" si="76"/>
        <v>12.6</v>
      </c>
      <c r="J260" s="145">
        <f t="shared" si="76"/>
        <v>13.5</v>
      </c>
      <c r="K260" s="145">
        <f t="shared" si="76"/>
        <v>14.400000000000002</v>
      </c>
      <c r="L260" s="145">
        <f t="shared" si="76"/>
        <v>15.300000000000002</v>
      </c>
      <c r="M260" s="145">
        <f t="shared" si="76"/>
        <v>16.2</v>
      </c>
      <c r="N260" s="145">
        <f t="shared" si="76"/>
        <v>17.099999999999998</v>
      </c>
      <c r="O260" s="145">
        <f t="shared" si="76"/>
        <v>18</v>
      </c>
      <c r="P260" s="145">
        <f t="shared" si="76"/>
        <v>18.9</v>
      </c>
      <c r="Q260" s="145">
        <f t="shared" si="76"/>
        <v>19.799999999999997</v>
      </c>
      <c r="R260" s="145">
        <f t="shared" si="76"/>
        <v>20.7</v>
      </c>
      <c r="S260" s="145">
        <f t="shared" si="76"/>
        <v>18.9</v>
      </c>
      <c r="T260" s="145">
        <f t="shared" si="76"/>
        <v>22.5</v>
      </c>
      <c r="U260" s="145">
        <f t="shared" si="76"/>
        <v>22.5</v>
      </c>
      <c r="V260" s="145">
        <f t="shared" si="76"/>
        <v>22.5</v>
      </c>
      <c r="W260" s="145">
        <f t="shared" si="76"/>
        <v>22.5</v>
      </c>
      <c r="X260" s="64">
        <f t="shared" si="78"/>
        <v>9</v>
      </c>
    </row>
    <row r="261" spans="2:24" ht="12">
      <c r="B261" s="32">
        <v>10</v>
      </c>
      <c r="C261" s="145">
        <f t="shared" si="75"/>
        <v>0</v>
      </c>
      <c r="D261" s="145">
        <f t="shared" si="76"/>
        <v>0</v>
      </c>
      <c r="E261" s="145">
        <f t="shared" si="76"/>
        <v>10</v>
      </c>
      <c r="F261" s="145">
        <f t="shared" si="76"/>
        <v>10.999999999999998</v>
      </c>
      <c r="G261" s="145">
        <f t="shared" si="76"/>
        <v>12</v>
      </c>
      <c r="H261" s="145">
        <f t="shared" si="76"/>
        <v>13</v>
      </c>
      <c r="I261" s="145">
        <f t="shared" si="76"/>
        <v>14.000000000000002</v>
      </c>
      <c r="J261" s="145">
        <f t="shared" si="76"/>
        <v>15</v>
      </c>
      <c r="K261" s="145">
        <f t="shared" si="76"/>
        <v>16</v>
      </c>
      <c r="L261" s="145">
        <f t="shared" si="76"/>
        <v>17</v>
      </c>
      <c r="M261" s="145">
        <f t="shared" si="76"/>
        <v>18</v>
      </c>
      <c r="N261" s="145">
        <f t="shared" si="76"/>
        <v>19</v>
      </c>
      <c r="O261" s="145">
        <f t="shared" si="76"/>
        <v>20</v>
      </c>
      <c r="P261" s="145">
        <f t="shared" si="76"/>
        <v>21.000000000000004</v>
      </c>
      <c r="Q261" s="145">
        <f t="shared" si="76"/>
        <v>21.999999999999996</v>
      </c>
      <c r="R261" s="145">
        <f t="shared" si="76"/>
        <v>23</v>
      </c>
      <c r="S261" s="145">
        <f t="shared" si="76"/>
        <v>21.000000000000004</v>
      </c>
      <c r="T261" s="145">
        <f t="shared" si="76"/>
        <v>25</v>
      </c>
      <c r="U261" s="145">
        <f t="shared" si="76"/>
        <v>25</v>
      </c>
      <c r="V261" s="145">
        <f t="shared" si="76"/>
        <v>25</v>
      </c>
      <c r="W261" s="145">
        <f t="shared" si="76"/>
        <v>25</v>
      </c>
      <c r="X261" s="64">
        <f t="shared" si="78"/>
        <v>10</v>
      </c>
    </row>
    <row r="262" spans="2:24" ht="12">
      <c r="B262" s="32">
        <v>11</v>
      </c>
      <c r="C262" s="145">
        <f t="shared" si="75"/>
        <v>0</v>
      </c>
      <c r="D262" s="145">
        <f t="shared" si="76"/>
        <v>0</v>
      </c>
      <c r="E262" s="145">
        <f t="shared" si="76"/>
        <v>11</v>
      </c>
      <c r="F262" s="145">
        <f t="shared" si="76"/>
        <v>12.1</v>
      </c>
      <c r="G262" s="145">
        <f t="shared" si="76"/>
        <v>13.200000000000001</v>
      </c>
      <c r="H262" s="145">
        <f t="shared" si="76"/>
        <v>14.299999999999999</v>
      </c>
      <c r="I262" s="145">
        <f t="shared" si="76"/>
        <v>15.4</v>
      </c>
      <c r="J262" s="145">
        <f t="shared" si="76"/>
        <v>16.499999999999996</v>
      </c>
      <c r="K262" s="145">
        <f t="shared" si="76"/>
        <v>17.599999999999998</v>
      </c>
      <c r="L262" s="145">
        <f t="shared" si="76"/>
        <v>18.7</v>
      </c>
      <c r="M262" s="145">
        <f t="shared" si="76"/>
        <v>19.799999999999997</v>
      </c>
      <c r="N262" s="145">
        <f t="shared" si="76"/>
        <v>20.9</v>
      </c>
      <c r="O262" s="145">
        <f t="shared" si="76"/>
        <v>22</v>
      </c>
      <c r="P262" s="145">
        <f t="shared" si="76"/>
        <v>23.1</v>
      </c>
      <c r="Q262" s="145">
        <f t="shared" si="76"/>
        <v>24.2</v>
      </c>
      <c r="R262" s="145">
        <f t="shared" si="76"/>
        <v>25.3</v>
      </c>
      <c r="S262" s="145">
        <f t="shared" si="76"/>
        <v>23.1</v>
      </c>
      <c r="T262" s="145">
        <f t="shared" si="76"/>
        <v>27.500000000000004</v>
      </c>
      <c r="U262" s="145">
        <f t="shared" si="76"/>
        <v>27.500000000000004</v>
      </c>
      <c r="V262" s="145">
        <f t="shared" si="76"/>
        <v>27.500000000000004</v>
      </c>
      <c r="W262" s="145">
        <f t="shared" si="76"/>
        <v>27.500000000000004</v>
      </c>
      <c r="X262" s="64">
        <f t="shared" si="78"/>
        <v>11</v>
      </c>
    </row>
    <row r="263" spans="2:24" ht="12">
      <c r="B263" s="32">
        <v>12</v>
      </c>
      <c r="C263" s="145">
        <f t="shared" si="75"/>
        <v>0</v>
      </c>
      <c r="D263" s="145">
        <f t="shared" si="76"/>
        <v>0</v>
      </c>
      <c r="E263" s="145">
        <f t="shared" si="76"/>
        <v>12</v>
      </c>
      <c r="F263" s="145">
        <f t="shared" si="76"/>
        <v>13.200000000000001</v>
      </c>
      <c r="G263" s="145">
        <f t="shared" si="76"/>
        <v>14.400000000000002</v>
      </c>
      <c r="H263" s="145">
        <f t="shared" si="76"/>
        <v>15.6</v>
      </c>
      <c r="I263" s="145">
        <f t="shared" si="76"/>
        <v>16.8</v>
      </c>
      <c r="J263" s="145">
        <f t="shared" si="76"/>
        <v>18</v>
      </c>
      <c r="K263" s="145">
        <f t="shared" si="76"/>
        <v>19.2</v>
      </c>
      <c r="L263" s="145">
        <f t="shared" si="76"/>
        <v>20.400000000000002</v>
      </c>
      <c r="M263" s="145">
        <f t="shared" si="76"/>
        <v>21.599999999999998</v>
      </c>
      <c r="N263" s="145">
        <f t="shared" si="76"/>
        <v>22.799999999999997</v>
      </c>
      <c r="O263" s="145">
        <f t="shared" si="76"/>
        <v>24</v>
      </c>
      <c r="P263" s="145">
        <f t="shared" si="76"/>
        <v>25.2</v>
      </c>
      <c r="Q263" s="145">
        <f t="shared" si="76"/>
        <v>26.400000000000002</v>
      </c>
      <c r="R263" s="145">
        <f t="shared" si="76"/>
        <v>27.6</v>
      </c>
      <c r="S263" s="145">
        <f t="shared" si="76"/>
        <v>25.2</v>
      </c>
      <c r="T263" s="145">
        <f t="shared" si="76"/>
        <v>30.000000000000004</v>
      </c>
      <c r="U263" s="145">
        <f t="shared" si="76"/>
        <v>30.000000000000004</v>
      </c>
      <c r="V263" s="145">
        <f t="shared" si="76"/>
        <v>30.000000000000004</v>
      </c>
      <c r="W263" s="145">
        <f t="shared" si="76"/>
        <v>30.000000000000004</v>
      </c>
      <c r="X263" s="64">
        <f t="shared" si="78"/>
        <v>12</v>
      </c>
    </row>
    <row r="264" spans="2:24" ht="12">
      <c r="B264" s="32">
        <v>13</v>
      </c>
      <c r="C264" s="145">
        <f t="shared" si="75"/>
        <v>0</v>
      </c>
      <c r="D264" s="145">
        <f t="shared" si="76"/>
        <v>0</v>
      </c>
      <c r="E264" s="145">
        <f t="shared" si="76"/>
        <v>13</v>
      </c>
      <c r="F264" s="145">
        <f t="shared" si="76"/>
        <v>14.299999999999999</v>
      </c>
      <c r="G264" s="145">
        <f t="shared" si="76"/>
        <v>15.6</v>
      </c>
      <c r="H264" s="145">
        <f t="shared" si="76"/>
        <v>16.9</v>
      </c>
      <c r="I264" s="145">
        <f t="shared" si="76"/>
        <v>18.2</v>
      </c>
      <c r="J264" s="145">
        <f t="shared" si="76"/>
        <v>19.5</v>
      </c>
      <c r="K264" s="145">
        <f t="shared" si="76"/>
        <v>20.8</v>
      </c>
      <c r="L264" s="145">
        <f t="shared" si="76"/>
        <v>22.1</v>
      </c>
      <c r="M264" s="145">
        <f t="shared" si="76"/>
        <v>23.4</v>
      </c>
      <c r="N264" s="145">
        <f t="shared" si="76"/>
        <v>24.7</v>
      </c>
      <c r="O264" s="145">
        <f t="shared" si="76"/>
        <v>26</v>
      </c>
      <c r="P264" s="145">
        <f t="shared" si="76"/>
        <v>27.3</v>
      </c>
      <c r="Q264" s="145">
        <f t="shared" si="76"/>
        <v>28.599999999999998</v>
      </c>
      <c r="R264" s="145">
        <f t="shared" si="76"/>
        <v>29.9</v>
      </c>
      <c r="S264" s="145">
        <f t="shared" si="76"/>
        <v>27.3</v>
      </c>
      <c r="T264" s="145">
        <f t="shared" si="76"/>
        <v>32.5</v>
      </c>
      <c r="U264" s="145">
        <f t="shared" si="76"/>
        <v>32.5</v>
      </c>
      <c r="V264" s="145">
        <f t="shared" si="76"/>
        <v>32.5</v>
      </c>
      <c r="W264" s="145">
        <f t="shared" si="76"/>
        <v>32.5</v>
      </c>
      <c r="X264" s="64">
        <f t="shared" si="78"/>
        <v>13</v>
      </c>
    </row>
    <row r="265" spans="2:24" ht="12">
      <c r="B265" s="32">
        <v>14</v>
      </c>
      <c r="C265" s="145">
        <f t="shared" si="75"/>
        <v>0</v>
      </c>
      <c r="D265" s="145">
        <f t="shared" si="76"/>
        <v>0</v>
      </c>
      <c r="E265" s="145">
        <f t="shared" si="76"/>
        <v>14.000000000000002</v>
      </c>
      <c r="F265" s="145">
        <f t="shared" si="76"/>
        <v>15.4</v>
      </c>
      <c r="G265" s="145">
        <f t="shared" si="76"/>
        <v>16.8</v>
      </c>
      <c r="H265" s="145">
        <f t="shared" si="76"/>
        <v>18.2</v>
      </c>
      <c r="I265" s="145">
        <f t="shared" si="76"/>
        <v>19.6</v>
      </c>
      <c r="J265" s="145">
        <f t="shared" si="76"/>
        <v>21</v>
      </c>
      <c r="K265" s="145">
        <f t="shared" si="76"/>
        <v>22.400000000000002</v>
      </c>
      <c r="L265" s="145">
        <f t="shared" si="76"/>
        <v>23.8</v>
      </c>
      <c r="M265" s="145">
        <f t="shared" si="76"/>
        <v>25.2</v>
      </c>
      <c r="N265" s="145">
        <f t="shared" si="76"/>
        <v>26.6</v>
      </c>
      <c r="O265" s="145">
        <f t="shared" si="76"/>
        <v>28.000000000000004</v>
      </c>
      <c r="P265" s="145">
        <f t="shared" si="76"/>
        <v>29.400000000000006</v>
      </c>
      <c r="Q265" s="145">
        <f t="shared" si="76"/>
        <v>30.8</v>
      </c>
      <c r="R265" s="145">
        <f t="shared" si="76"/>
        <v>32.2</v>
      </c>
      <c r="S265" s="145">
        <f t="shared" si="76"/>
        <v>29.400000000000006</v>
      </c>
      <c r="T265" s="145">
        <f t="shared" si="76"/>
        <v>35</v>
      </c>
      <c r="U265" s="145">
        <f t="shared" si="76"/>
        <v>35</v>
      </c>
      <c r="V265" s="145">
        <f t="shared" si="76"/>
        <v>35</v>
      </c>
      <c r="W265" s="145">
        <f t="shared" si="76"/>
        <v>35</v>
      </c>
      <c r="X265" s="64">
        <f t="shared" si="78"/>
        <v>14</v>
      </c>
    </row>
    <row r="266" spans="2:24" ht="12">
      <c r="B266" s="32">
        <v>15</v>
      </c>
      <c r="C266" s="145">
        <f t="shared" si="75"/>
        <v>0</v>
      </c>
      <c r="D266" s="145">
        <f t="shared" si="76"/>
        <v>0</v>
      </c>
      <c r="E266" s="145">
        <f t="shared" si="76"/>
        <v>15</v>
      </c>
      <c r="F266" s="145">
        <f t="shared" si="76"/>
        <v>16.499999999999996</v>
      </c>
      <c r="G266" s="145">
        <f t="shared" si="76"/>
        <v>18</v>
      </c>
      <c r="H266" s="145">
        <f t="shared" si="76"/>
        <v>19.499999999999996</v>
      </c>
      <c r="I266" s="145">
        <f t="shared" si="76"/>
        <v>21</v>
      </c>
      <c r="J266" s="145">
        <f t="shared" si="76"/>
        <v>22.499999999999996</v>
      </c>
      <c r="K266" s="145">
        <f t="shared" si="76"/>
        <v>24</v>
      </c>
      <c r="L266" s="145">
        <f t="shared" si="76"/>
        <v>25.5</v>
      </c>
      <c r="M266" s="145">
        <f t="shared" si="76"/>
        <v>26.999999999999996</v>
      </c>
      <c r="N266" s="145">
        <f t="shared" si="76"/>
        <v>28.499999999999996</v>
      </c>
      <c r="O266" s="145">
        <f t="shared" si="76"/>
        <v>30</v>
      </c>
      <c r="P266" s="145">
        <f t="shared" si="76"/>
        <v>31.5</v>
      </c>
      <c r="Q266" s="145">
        <f t="shared" si="76"/>
        <v>32.99999999999999</v>
      </c>
      <c r="R266" s="145">
        <f t="shared" si="76"/>
        <v>34.5</v>
      </c>
      <c r="S266" s="145">
        <f t="shared" si="76"/>
        <v>31.5</v>
      </c>
      <c r="T266" s="145">
        <f t="shared" si="76"/>
        <v>37.5</v>
      </c>
      <c r="U266" s="145">
        <f t="shared" si="76"/>
        <v>37.5</v>
      </c>
      <c r="V266" s="145">
        <f t="shared" si="76"/>
        <v>37.5</v>
      </c>
      <c r="W266" s="145">
        <f t="shared" si="76"/>
        <v>37.5</v>
      </c>
      <c r="X266" s="64">
        <f t="shared" si="78"/>
        <v>15</v>
      </c>
    </row>
    <row r="267" spans="2:24" ht="12">
      <c r="B267" s="32">
        <v>16</v>
      </c>
      <c r="C267" s="145">
        <f t="shared" si="75"/>
        <v>0</v>
      </c>
      <c r="D267" s="145">
        <f t="shared" si="76"/>
        <v>0</v>
      </c>
      <c r="E267" s="145">
        <f t="shared" si="76"/>
        <v>16</v>
      </c>
      <c r="F267" s="145">
        <f t="shared" si="76"/>
        <v>17.599999999999998</v>
      </c>
      <c r="G267" s="145">
        <f t="shared" si="76"/>
        <v>19.2</v>
      </c>
      <c r="H267" s="145">
        <f t="shared" si="76"/>
        <v>20.8</v>
      </c>
      <c r="I267" s="145">
        <f t="shared" si="76"/>
        <v>22.400000000000002</v>
      </c>
      <c r="J267" s="145">
        <f t="shared" si="76"/>
        <v>24</v>
      </c>
      <c r="K267" s="145">
        <f t="shared" si="76"/>
        <v>25.6</v>
      </c>
      <c r="L267" s="145">
        <f t="shared" si="76"/>
        <v>27.200000000000003</v>
      </c>
      <c r="M267" s="145">
        <f t="shared" si="76"/>
        <v>28.799999999999997</v>
      </c>
      <c r="N267" s="145">
        <f t="shared" si="76"/>
        <v>30.4</v>
      </c>
      <c r="O267" s="145">
        <f t="shared" si="76"/>
        <v>32</v>
      </c>
      <c r="P267" s="145">
        <f t="shared" si="76"/>
        <v>33.6</v>
      </c>
      <c r="Q267" s="145">
        <f t="shared" si="76"/>
        <v>35.199999999999996</v>
      </c>
      <c r="R267" s="145">
        <f t="shared" si="76"/>
        <v>36.8</v>
      </c>
      <c r="S267" s="145">
        <f t="shared" si="76"/>
        <v>33.6</v>
      </c>
      <c r="T267" s="145">
        <f t="shared" si="76"/>
        <v>40</v>
      </c>
      <c r="U267" s="145">
        <f t="shared" si="76"/>
        <v>40</v>
      </c>
      <c r="V267" s="145">
        <f t="shared" si="76"/>
        <v>40</v>
      </c>
      <c r="W267" s="145">
        <f t="shared" si="76"/>
        <v>40</v>
      </c>
      <c r="X267" s="64">
        <f t="shared" si="78"/>
        <v>16</v>
      </c>
    </row>
    <row r="268" spans="2:24" ht="12">
      <c r="B268" s="32">
        <v>17</v>
      </c>
      <c r="C268" s="145">
        <f t="shared" si="75"/>
        <v>0</v>
      </c>
      <c r="D268" s="145">
        <f t="shared" si="76"/>
        <v>0</v>
      </c>
      <c r="E268" s="145">
        <f t="shared" si="76"/>
        <v>17</v>
      </c>
      <c r="F268" s="145">
        <f t="shared" si="76"/>
        <v>18.7</v>
      </c>
      <c r="G268" s="145">
        <f t="shared" si="76"/>
        <v>20.400000000000002</v>
      </c>
      <c r="H268" s="145">
        <f t="shared" si="76"/>
        <v>22.1</v>
      </c>
      <c r="I268" s="145">
        <f t="shared" si="76"/>
        <v>23.8</v>
      </c>
      <c r="J268" s="145">
        <f t="shared" si="76"/>
        <v>25.5</v>
      </c>
      <c r="K268" s="145">
        <f t="shared" si="76"/>
        <v>27.200000000000003</v>
      </c>
      <c r="L268" s="145">
        <f t="shared" si="76"/>
        <v>28.900000000000002</v>
      </c>
      <c r="M268" s="145">
        <f t="shared" si="76"/>
        <v>30.599999999999998</v>
      </c>
      <c r="N268" s="145">
        <f t="shared" si="76"/>
        <v>32.300000000000004</v>
      </c>
      <c r="O268" s="145">
        <f t="shared" si="76"/>
        <v>34</v>
      </c>
      <c r="P268" s="145">
        <f t="shared" si="76"/>
        <v>35.7</v>
      </c>
      <c r="Q268" s="145">
        <f t="shared" si="76"/>
        <v>37.4</v>
      </c>
      <c r="R268" s="145">
        <f t="shared" si="76"/>
        <v>39.1</v>
      </c>
      <c r="S268" s="145">
        <f t="shared" si="76"/>
        <v>35.7</v>
      </c>
      <c r="T268" s="145">
        <f t="shared" si="76"/>
        <v>42.50000000000001</v>
      </c>
      <c r="U268" s="145">
        <f t="shared" si="76"/>
        <v>42.50000000000001</v>
      </c>
      <c r="V268" s="145">
        <f t="shared" si="76"/>
        <v>42.50000000000001</v>
      </c>
      <c r="W268" s="145">
        <f t="shared" si="76"/>
        <v>42.50000000000001</v>
      </c>
      <c r="X268" s="64">
        <f t="shared" si="78"/>
        <v>17</v>
      </c>
    </row>
    <row r="269" spans="2:24" ht="12">
      <c r="B269" s="32">
        <v>18</v>
      </c>
      <c r="C269" s="145">
        <f t="shared" si="75"/>
        <v>0</v>
      </c>
      <c r="D269" s="145">
        <f t="shared" si="76"/>
        <v>0</v>
      </c>
      <c r="E269" s="145">
        <f t="shared" si="76"/>
        <v>18</v>
      </c>
      <c r="F269" s="145">
        <f t="shared" si="76"/>
        <v>19.799999999999997</v>
      </c>
      <c r="G269" s="145">
        <f t="shared" si="76"/>
        <v>21.6</v>
      </c>
      <c r="H269" s="145">
        <f t="shared" si="76"/>
        <v>23.4</v>
      </c>
      <c r="I269" s="145">
        <f t="shared" si="76"/>
        <v>25.2</v>
      </c>
      <c r="J269" s="145">
        <f t="shared" si="76"/>
        <v>27</v>
      </c>
      <c r="K269" s="145">
        <f t="shared" si="76"/>
        <v>28.800000000000004</v>
      </c>
      <c r="L269" s="145">
        <f t="shared" si="76"/>
        <v>30.600000000000005</v>
      </c>
      <c r="M269" s="145">
        <f t="shared" si="76"/>
        <v>32.4</v>
      </c>
      <c r="N269" s="145">
        <f aca="true" t="shared" si="79" ref="D269:W282">+N$254*$B269*100</f>
        <v>34.199999999999996</v>
      </c>
      <c r="O269" s="145">
        <f t="shared" si="79"/>
        <v>36</v>
      </c>
      <c r="P269" s="145">
        <f t="shared" si="79"/>
        <v>37.8</v>
      </c>
      <c r="Q269" s="145">
        <f t="shared" si="79"/>
        <v>39.599999999999994</v>
      </c>
      <c r="R269" s="145">
        <f t="shared" si="79"/>
        <v>41.4</v>
      </c>
      <c r="S269" s="145">
        <f t="shared" si="79"/>
        <v>37.8</v>
      </c>
      <c r="T269" s="145">
        <f t="shared" si="79"/>
        <v>45</v>
      </c>
      <c r="U269" s="145">
        <f t="shared" si="79"/>
        <v>45</v>
      </c>
      <c r="V269" s="145">
        <f t="shared" si="79"/>
        <v>45</v>
      </c>
      <c r="W269" s="145">
        <f t="shared" si="79"/>
        <v>45</v>
      </c>
      <c r="X269" s="64">
        <f t="shared" si="78"/>
        <v>18</v>
      </c>
    </row>
    <row r="270" spans="2:24" ht="12">
      <c r="B270" s="32">
        <v>19</v>
      </c>
      <c r="C270" s="145">
        <f t="shared" si="75"/>
        <v>0</v>
      </c>
      <c r="D270" s="145">
        <f t="shared" si="79"/>
        <v>0</v>
      </c>
      <c r="E270" s="145">
        <f t="shared" si="79"/>
        <v>19</v>
      </c>
      <c r="F270" s="145">
        <f t="shared" si="79"/>
        <v>20.9</v>
      </c>
      <c r="G270" s="145">
        <f t="shared" si="79"/>
        <v>22.8</v>
      </c>
      <c r="H270" s="145">
        <f t="shared" si="79"/>
        <v>24.7</v>
      </c>
      <c r="I270" s="145">
        <f t="shared" si="79"/>
        <v>26.6</v>
      </c>
      <c r="J270" s="145">
        <f t="shared" si="79"/>
        <v>28.499999999999996</v>
      </c>
      <c r="K270" s="145">
        <f t="shared" si="79"/>
        <v>30.4</v>
      </c>
      <c r="L270" s="145">
        <f t="shared" si="79"/>
        <v>32.300000000000004</v>
      </c>
      <c r="M270" s="145">
        <f t="shared" si="79"/>
        <v>34.199999999999996</v>
      </c>
      <c r="N270" s="145">
        <f t="shared" si="79"/>
        <v>36.1</v>
      </c>
      <c r="O270" s="145">
        <f t="shared" si="79"/>
        <v>38</v>
      </c>
      <c r="P270" s="145">
        <f t="shared" si="79"/>
        <v>39.900000000000006</v>
      </c>
      <c r="Q270" s="145">
        <f t="shared" si="79"/>
        <v>41.8</v>
      </c>
      <c r="R270" s="145">
        <f t="shared" si="79"/>
        <v>43.7</v>
      </c>
      <c r="S270" s="145">
        <f t="shared" si="79"/>
        <v>39.900000000000006</v>
      </c>
      <c r="T270" s="145">
        <f t="shared" si="79"/>
        <v>47.5</v>
      </c>
      <c r="U270" s="145">
        <f t="shared" si="79"/>
        <v>47.5</v>
      </c>
      <c r="V270" s="145">
        <f t="shared" si="79"/>
        <v>47.5</v>
      </c>
      <c r="W270" s="145">
        <f t="shared" si="79"/>
        <v>47.5</v>
      </c>
      <c r="X270" s="64">
        <f t="shared" si="78"/>
        <v>19</v>
      </c>
    </row>
    <row r="271" spans="2:24" ht="12">
      <c r="B271" s="32">
        <v>20</v>
      </c>
      <c r="C271" s="145">
        <f t="shared" si="75"/>
        <v>0</v>
      </c>
      <c r="D271" s="145">
        <f t="shared" si="79"/>
        <v>0</v>
      </c>
      <c r="E271" s="145">
        <f t="shared" si="79"/>
        <v>20</v>
      </c>
      <c r="F271" s="145">
        <f t="shared" si="79"/>
        <v>21.999999999999996</v>
      </c>
      <c r="G271" s="145">
        <f t="shared" si="79"/>
        <v>24</v>
      </c>
      <c r="H271" s="145">
        <f t="shared" si="79"/>
        <v>26</v>
      </c>
      <c r="I271" s="145">
        <f t="shared" si="79"/>
        <v>28.000000000000004</v>
      </c>
      <c r="J271" s="145">
        <f t="shared" si="79"/>
        <v>30</v>
      </c>
      <c r="K271" s="145">
        <f t="shared" si="79"/>
        <v>32</v>
      </c>
      <c r="L271" s="145">
        <f t="shared" si="79"/>
        <v>34</v>
      </c>
      <c r="M271" s="145">
        <f t="shared" si="79"/>
        <v>36</v>
      </c>
      <c r="N271" s="145">
        <f t="shared" si="79"/>
        <v>38</v>
      </c>
      <c r="O271" s="145">
        <f t="shared" si="79"/>
        <v>40</v>
      </c>
      <c r="P271" s="145">
        <f t="shared" si="79"/>
        <v>42.00000000000001</v>
      </c>
      <c r="Q271" s="145">
        <f t="shared" si="79"/>
        <v>43.99999999999999</v>
      </c>
      <c r="R271" s="145">
        <f t="shared" si="79"/>
        <v>46</v>
      </c>
      <c r="S271" s="145">
        <f t="shared" si="79"/>
        <v>42.00000000000001</v>
      </c>
      <c r="T271" s="145">
        <f t="shared" si="79"/>
        <v>50</v>
      </c>
      <c r="U271" s="145">
        <f t="shared" si="79"/>
        <v>50</v>
      </c>
      <c r="V271" s="145">
        <f t="shared" si="79"/>
        <v>50</v>
      </c>
      <c r="W271" s="145">
        <f t="shared" si="79"/>
        <v>50</v>
      </c>
      <c r="X271" s="64">
        <f t="shared" si="78"/>
        <v>20</v>
      </c>
    </row>
    <row r="272" spans="2:24" ht="12">
      <c r="B272" s="32">
        <v>21</v>
      </c>
      <c r="C272" s="145">
        <f t="shared" si="75"/>
        <v>0</v>
      </c>
      <c r="D272" s="145">
        <f t="shared" si="79"/>
        <v>0</v>
      </c>
      <c r="E272" s="145">
        <f t="shared" si="79"/>
        <v>21</v>
      </c>
      <c r="F272" s="145">
        <f t="shared" si="79"/>
        <v>23.099999999999998</v>
      </c>
      <c r="G272" s="145">
        <f t="shared" si="79"/>
        <v>25.2</v>
      </c>
      <c r="H272" s="145">
        <f t="shared" si="79"/>
        <v>27.299999999999997</v>
      </c>
      <c r="I272" s="145">
        <f t="shared" si="79"/>
        <v>29.4</v>
      </c>
      <c r="J272" s="145">
        <f t="shared" si="79"/>
        <v>31.5</v>
      </c>
      <c r="K272" s="145">
        <f t="shared" si="79"/>
        <v>33.6</v>
      </c>
      <c r="L272" s="145">
        <f t="shared" si="79"/>
        <v>35.7</v>
      </c>
      <c r="M272" s="145">
        <f t="shared" si="79"/>
        <v>37.8</v>
      </c>
      <c r="N272" s="145">
        <f t="shared" si="79"/>
        <v>39.9</v>
      </c>
      <c r="O272" s="145">
        <f t="shared" si="79"/>
        <v>42</v>
      </c>
      <c r="P272" s="145">
        <f t="shared" si="79"/>
        <v>44.1</v>
      </c>
      <c r="Q272" s="145">
        <f t="shared" si="79"/>
        <v>46.199999999999996</v>
      </c>
      <c r="R272" s="145">
        <f t="shared" si="79"/>
        <v>48.3</v>
      </c>
      <c r="S272" s="145">
        <f t="shared" si="79"/>
        <v>44.1</v>
      </c>
      <c r="T272" s="145">
        <f t="shared" si="79"/>
        <v>52.5</v>
      </c>
      <c r="U272" s="145">
        <f t="shared" si="79"/>
        <v>52.5</v>
      </c>
      <c r="V272" s="145">
        <f t="shared" si="79"/>
        <v>52.5</v>
      </c>
      <c r="W272" s="145">
        <f t="shared" si="79"/>
        <v>52.5</v>
      </c>
      <c r="X272" s="64">
        <f t="shared" si="78"/>
        <v>21</v>
      </c>
    </row>
    <row r="273" spans="2:24" ht="12">
      <c r="B273" s="32">
        <v>22</v>
      </c>
      <c r="C273" s="145">
        <f t="shared" si="75"/>
        <v>0</v>
      </c>
      <c r="D273" s="145">
        <f t="shared" si="79"/>
        <v>0</v>
      </c>
      <c r="E273" s="145">
        <f t="shared" si="79"/>
        <v>22</v>
      </c>
      <c r="F273" s="145">
        <f t="shared" si="79"/>
        <v>24.2</v>
      </c>
      <c r="G273" s="145">
        <f t="shared" si="79"/>
        <v>26.400000000000002</v>
      </c>
      <c r="H273" s="145">
        <f t="shared" si="79"/>
        <v>28.599999999999998</v>
      </c>
      <c r="I273" s="145">
        <f t="shared" si="79"/>
        <v>30.8</v>
      </c>
      <c r="J273" s="145">
        <f t="shared" si="79"/>
        <v>32.99999999999999</v>
      </c>
      <c r="K273" s="145">
        <f t="shared" si="79"/>
        <v>35.199999999999996</v>
      </c>
      <c r="L273" s="145">
        <f t="shared" si="79"/>
        <v>37.4</v>
      </c>
      <c r="M273" s="145">
        <f t="shared" si="79"/>
        <v>39.599999999999994</v>
      </c>
      <c r="N273" s="145">
        <f t="shared" si="79"/>
        <v>41.8</v>
      </c>
      <c r="O273" s="145">
        <f t="shared" si="79"/>
        <v>44</v>
      </c>
      <c r="P273" s="145">
        <f t="shared" si="79"/>
        <v>46.2</v>
      </c>
      <c r="Q273" s="145">
        <f t="shared" si="79"/>
        <v>48.4</v>
      </c>
      <c r="R273" s="145">
        <f t="shared" si="79"/>
        <v>50.6</v>
      </c>
      <c r="S273" s="145">
        <f t="shared" si="79"/>
        <v>46.2</v>
      </c>
      <c r="T273" s="145">
        <f t="shared" si="79"/>
        <v>55.00000000000001</v>
      </c>
      <c r="U273" s="145">
        <f t="shared" si="79"/>
        <v>55.00000000000001</v>
      </c>
      <c r="V273" s="145">
        <f t="shared" si="79"/>
        <v>55.00000000000001</v>
      </c>
      <c r="W273" s="145">
        <f t="shared" si="79"/>
        <v>55.00000000000001</v>
      </c>
      <c r="X273" s="64">
        <f t="shared" si="78"/>
        <v>22</v>
      </c>
    </row>
    <row r="274" spans="2:24" ht="12">
      <c r="B274" s="32">
        <v>23</v>
      </c>
      <c r="C274" s="145">
        <f t="shared" si="75"/>
        <v>0</v>
      </c>
      <c r="D274" s="145">
        <f t="shared" si="79"/>
        <v>0</v>
      </c>
      <c r="E274" s="145">
        <f t="shared" si="79"/>
        <v>23</v>
      </c>
      <c r="F274" s="145">
        <f t="shared" si="79"/>
        <v>25.3</v>
      </c>
      <c r="G274" s="145">
        <f t="shared" si="79"/>
        <v>27.6</v>
      </c>
      <c r="H274" s="145">
        <f t="shared" si="79"/>
        <v>29.9</v>
      </c>
      <c r="I274" s="145">
        <f t="shared" si="79"/>
        <v>32.2</v>
      </c>
      <c r="J274" s="145">
        <f t="shared" si="79"/>
        <v>34.5</v>
      </c>
      <c r="K274" s="145">
        <f t="shared" si="79"/>
        <v>36.8</v>
      </c>
      <c r="L274" s="145">
        <f t="shared" si="79"/>
        <v>39.1</v>
      </c>
      <c r="M274" s="145">
        <f t="shared" si="79"/>
        <v>41.4</v>
      </c>
      <c r="N274" s="145">
        <f t="shared" si="79"/>
        <v>43.7</v>
      </c>
      <c r="O274" s="145">
        <f t="shared" si="79"/>
        <v>46</v>
      </c>
      <c r="P274" s="145">
        <f t="shared" si="79"/>
        <v>48.300000000000004</v>
      </c>
      <c r="Q274" s="145">
        <f t="shared" si="79"/>
        <v>50.6</v>
      </c>
      <c r="R274" s="145">
        <f t="shared" si="79"/>
        <v>52.900000000000006</v>
      </c>
      <c r="S274" s="145">
        <f t="shared" si="79"/>
        <v>48.300000000000004</v>
      </c>
      <c r="T274" s="145">
        <f t="shared" si="79"/>
        <v>57.50000000000001</v>
      </c>
      <c r="U274" s="145">
        <f t="shared" si="79"/>
        <v>57.50000000000001</v>
      </c>
      <c r="V274" s="145">
        <f t="shared" si="79"/>
        <v>57.50000000000001</v>
      </c>
      <c r="W274" s="145">
        <f t="shared" si="79"/>
        <v>57.50000000000001</v>
      </c>
      <c r="X274" s="64">
        <f t="shared" si="78"/>
        <v>23</v>
      </c>
    </row>
    <row r="275" spans="2:24" ht="12">
      <c r="B275" s="32">
        <v>24</v>
      </c>
      <c r="C275" s="145">
        <f t="shared" si="75"/>
        <v>0</v>
      </c>
      <c r="D275" s="145">
        <f t="shared" si="79"/>
        <v>0</v>
      </c>
      <c r="E275" s="145">
        <f t="shared" si="79"/>
        <v>24</v>
      </c>
      <c r="F275" s="145">
        <f t="shared" si="79"/>
        <v>26.400000000000002</v>
      </c>
      <c r="G275" s="145">
        <f t="shared" si="79"/>
        <v>28.800000000000004</v>
      </c>
      <c r="H275" s="145">
        <f t="shared" si="79"/>
        <v>31.2</v>
      </c>
      <c r="I275" s="145">
        <f t="shared" si="79"/>
        <v>33.6</v>
      </c>
      <c r="J275" s="145">
        <f t="shared" si="79"/>
        <v>36</v>
      </c>
      <c r="K275" s="145">
        <f t="shared" si="79"/>
        <v>38.4</v>
      </c>
      <c r="L275" s="145">
        <f t="shared" si="79"/>
        <v>40.800000000000004</v>
      </c>
      <c r="M275" s="145">
        <f t="shared" si="79"/>
        <v>43.199999999999996</v>
      </c>
      <c r="N275" s="145">
        <f t="shared" si="79"/>
        <v>45.599999999999994</v>
      </c>
      <c r="O275" s="145">
        <f t="shared" si="79"/>
        <v>48</v>
      </c>
      <c r="P275" s="145">
        <f t="shared" si="79"/>
        <v>50.4</v>
      </c>
      <c r="Q275" s="145">
        <f t="shared" si="79"/>
        <v>52.800000000000004</v>
      </c>
      <c r="R275" s="145">
        <f t="shared" si="79"/>
        <v>55.2</v>
      </c>
      <c r="S275" s="145">
        <f t="shared" si="79"/>
        <v>50.4</v>
      </c>
      <c r="T275" s="145">
        <f t="shared" si="79"/>
        <v>60.00000000000001</v>
      </c>
      <c r="U275" s="145">
        <f t="shared" si="79"/>
        <v>60.00000000000001</v>
      </c>
      <c r="V275" s="145">
        <f t="shared" si="79"/>
        <v>60.00000000000001</v>
      </c>
      <c r="W275" s="145">
        <f t="shared" si="79"/>
        <v>60.00000000000001</v>
      </c>
      <c r="X275" s="64">
        <f t="shared" si="78"/>
        <v>24</v>
      </c>
    </row>
    <row r="276" spans="2:24" ht="12">
      <c r="B276" s="32">
        <v>25</v>
      </c>
      <c r="C276" s="145">
        <f t="shared" si="75"/>
        <v>0</v>
      </c>
      <c r="D276" s="145">
        <f t="shared" si="79"/>
        <v>0</v>
      </c>
      <c r="E276" s="145">
        <f t="shared" si="79"/>
        <v>25</v>
      </c>
      <c r="F276" s="145">
        <f t="shared" si="79"/>
        <v>27.499999999999996</v>
      </c>
      <c r="G276" s="145">
        <f t="shared" si="79"/>
        <v>30</v>
      </c>
      <c r="H276" s="145">
        <f t="shared" si="79"/>
        <v>32.5</v>
      </c>
      <c r="I276" s="145">
        <f t="shared" si="79"/>
        <v>35</v>
      </c>
      <c r="J276" s="145">
        <f t="shared" si="79"/>
        <v>37.5</v>
      </c>
      <c r="K276" s="145">
        <f t="shared" si="79"/>
        <v>40</v>
      </c>
      <c r="L276" s="145">
        <f t="shared" si="79"/>
        <v>42.50000000000001</v>
      </c>
      <c r="M276" s="145">
        <f t="shared" si="79"/>
        <v>44.99999999999999</v>
      </c>
      <c r="N276" s="145">
        <f t="shared" si="79"/>
        <v>47.5</v>
      </c>
      <c r="O276" s="145">
        <f t="shared" si="79"/>
        <v>50</v>
      </c>
      <c r="P276" s="145">
        <f t="shared" si="79"/>
        <v>52.5</v>
      </c>
      <c r="Q276" s="145">
        <f t="shared" si="79"/>
        <v>54.99999999999999</v>
      </c>
      <c r="R276" s="145">
        <f t="shared" si="79"/>
        <v>57.49999999999999</v>
      </c>
      <c r="S276" s="145">
        <f t="shared" si="79"/>
        <v>52.5</v>
      </c>
      <c r="T276" s="145">
        <f t="shared" si="79"/>
        <v>62.5</v>
      </c>
      <c r="U276" s="145">
        <f t="shared" si="79"/>
        <v>62.5</v>
      </c>
      <c r="V276" s="145">
        <f t="shared" si="79"/>
        <v>62.5</v>
      </c>
      <c r="W276" s="145">
        <f t="shared" si="79"/>
        <v>62.5</v>
      </c>
      <c r="X276" s="64">
        <f t="shared" si="78"/>
        <v>25</v>
      </c>
    </row>
    <row r="277" spans="2:24" ht="12">
      <c r="B277" s="32">
        <v>26</v>
      </c>
      <c r="C277" s="145">
        <f t="shared" si="75"/>
        <v>0</v>
      </c>
      <c r="D277" s="145">
        <f t="shared" si="79"/>
        <v>0</v>
      </c>
      <c r="E277" s="145">
        <f t="shared" si="79"/>
        <v>26</v>
      </c>
      <c r="F277" s="145">
        <f t="shared" si="79"/>
        <v>28.599999999999998</v>
      </c>
      <c r="G277" s="145">
        <f t="shared" si="79"/>
        <v>31.2</v>
      </c>
      <c r="H277" s="145">
        <f t="shared" si="79"/>
        <v>33.8</v>
      </c>
      <c r="I277" s="145">
        <f t="shared" si="79"/>
        <v>36.4</v>
      </c>
      <c r="J277" s="145">
        <f t="shared" si="79"/>
        <v>39</v>
      </c>
      <c r="K277" s="145">
        <f t="shared" si="79"/>
        <v>41.6</v>
      </c>
      <c r="L277" s="145">
        <f t="shared" si="79"/>
        <v>44.2</v>
      </c>
      <c r="M277" s="145">
        <f t="shared" si="79"/>
        <v>46.8</v>
      </c>
      <c r="N277" s="145">
        <f t="shared" si="79"/>
        <v>49.4</v>
      </c>
      <c r="O277" s="145">
        <f t="shared" si="79"/>
        <v>52</v>
      </c>
      <c r="P277" s="145">
        <f t="shared" si="79"/>
        <v>54.6</v>
      </c>
      <c r="Q277" s="145">
        <f t="shared" si="79"/>
        <v>57.199999999999996</v>
      </c>
      <c r="R277" s="145">
        <f t="shared" si="79"/>
        <v>59.8</v>
      </c>
      <c r="S277" s="145">
        <f t="shared" si="79"/>
        <v>54.6</v>
      </c>
      <c r="T277" s="145">
        <f t="shared" si="79"/>
        <v>65</v>
      </c>
      <c r="U277" s="145">
        <f t="shared" si="79"/>
        <v>65</v>
      </c>
      <c r="V277" s="145">
        <f t="shared" si="79"/>
        <v>65</v>
      </c>
      <c r="W277" s="145">
        <f t="shared" si="79"/>
        <v>65</v>
      </c>
      <c r="X277" s="64">
        <f t="shared" si="78"/>
        <v>26</v>
      </c>
    </row>
    <row r="278" spans="2:24" ht="12">
      <c r="B278" s="32">
        <v>27</v>
      </c>
      <c r="C278" s="145">
        <f t="shared" si="75"/>
        <v>0</v>
      </c>
      <c r="D278" s="145">
        <f t="shared" si="79"/>
        <v>0</v>
      </c>
      <c r="E278" s="145">
        <f t="shared" si="79"/>
        <v>27</v>
      </c>
      <c r="F278" s="145">
        <f t="shared" si="79"/>
        <v>29.7</v>
      </c>
      <c r="G278" s="145">
        <f t="shared" si="79"/>
        <v>32.4</v>
      </c>
      <c r="H278" s="145">
        <f t="shared" si="79"/>
        <v>35.099999999999994</v>
      </c>
      <c r="I278" s="145">
        <f t="shared" si="79"/>
        <v>37.8</v>
      </c>
      <c r="J278" s="145">
        <f t="shared" si="79"/>
        <v>40.5</v>
      </c>
      <c r="K278" s="145">
        <f t="shared" si="79"/>
        <v>43.2</v>
      </c>
      <c r="L278" s="145">
        <f t="shared" si="79"/>
        <v>45.9</v>
      </c>
      <c r="M278" s="145">
        <f t="shared" si="79"/>
        <v>48.6</v>
      </c>
      <c r="N278" s="145">
        <f t="shared" si="79"/>
        <v>51.300000000000004</v>
      </c>
      <c r="O278" s="145">
        <f t="shared" si="79"/>
        <v>54</v>
      </c>
      <c r="P278" s="145">
        <f t="shared" si="79"/>
        <v>56.7</v>
      </c>
      <c r="Q278" s="145">
        <f t="shared" si="79"/>
        <v>59.4</v>
      </c>
      <c r="R278" s="145">
        <f t="shared" si="79"/>
        <v>62.1</v>
      </c>
      <c r="S278" s="145">
        <f t="shared" si="79"/>
        <v>56.7</v>
      </c>
      <c r="T278" s="145">
        <f t="shared" si="79"/>
        <v>67.5</v>
      </c>
      <c r="U278" s="145">
        <f t="shared" si="79"/>
        <v>67.5</v>
      </c>
      <c r="V278" s="145">
        <f t="shared" si="79"/>
        <v>67.5</v>
      </c>
      <c r="W278" s="145">
        <f t="shared" si="79"/>
        <v>67.5</v>
      </c>
      <c r="X278" s="64">
        <f t="shared" si="78"/>
        <v>27</v>
      </c>
    </row>
    <row r="279" spans="2:24" ht="12">
      <c r="B279" s="32">
        <v>28</v>
      </c>
      <c r="C279" s="145">
        <f t="shared" si="75"/>
        <v>0</v>
      </c>
      <c r="D279" s="145">
        <f t="shared" si="79"/>
        <v>0</v>
      </c>
      <c r="E279" s="145">
        <f t="shared" si="79"/>
        <v>28.000000000000004</v>
      </c>
      <c r="F279" s="145">
        <f t="shared" si="79"/>
        <v>30.8</v>
      </c>
      <c r="G279" s="145">
        <f t="shared" si="79"/>
        <v>33.6</v>
      </c>
      <c r="H279" s="145">
        <f t="shared" si="79"/>
        <v>36.4</v>
      </c>
      <c r="I279" s="145">
        <f t="shared" si="79"/>
        <v>39.2</v>
      </c>
      <c r="J279" s="145">
        <f t="shared" si="79"/>
        <v>42</v>
      </c>
      <c r="K279" s="145">
        <f t="shared" si="79"/>
        <v>44.800000000000004</v>
      </c>
      <c r="L279" s="145">
        <f t="shared" si="79"/>
        <v>47.6</v>
      </c>
      <c r="M279" s="145">
        <f t="shared" si="79"/>
        <v>50.4</v>
      </c>
      <c r="N279" s="145">
        <f t="shared" si="79"/>
        <v>53.2</v>
      </c>
      <c r="O279" s="145">
        <f t="shared" si="79"/>
        <v>56.00000000000001</v>
      </c>
      <c r="P279" s="145">
        <f t="shared" si="79"/>
        <v>58.80000000000001</v>
      </c>
      <c r="Q279" s="145">
        <f t="shared" si="79"/>
        <v>61.6</v>
      </c>
      <c r="R279" s="145">
        <f t="shared" si="79"/>
        <v>64.4</v>
      </c>
      <c r="S279" s="145">
        <f t="shared" si="79"/>
        <v>58.80000000000001</v>
      </c>
      <c r="T279" s="145">
        <f t="shared" si="79"/>
        <v>70</v>
      </c>
      <c r="U279" s="145">
        <f t="shared" si="79"/>
        <v>70</v>
      </c>
      <c r="V279" s="145">
        <f t="shared" si="79"/>
        <v>70</v>
      </c>
      <c r="W279" s="145">
        <f t="shared" si="79"/>
        <v>70</v>
      </c>
      <c r="X279" s="64">
        <f t="shared" si="78"/>
        <v>28</v>
      </c>
    </row>
    <row r="280" spans="2:24" ht="12">
      <c r="B280" s="32">
        <v>29</v>
      </c>
      <c r="C280" s="145">
        <f t="shared" si="75"/>
        <v>0</v>
      </c>
      <c r="D280" s="145">
        <f t="shared" si="79"/>
        <v>0</v>
      </c>
      <c r="E280" s="145">
        <f t="shared" si="79"/>
        <v>28.999999999999996</v>
      </c>
      <c r="F280" s="145">
        <f t="shared" si="79"/>
        <v>31.900000000000002</v>
      </c>
      <c r="G280" s="145">
        <f t="shared" si="79"/>
        <v>34.800000000000004</v>
      </c>
      <c r="H280" s="145">
        <f t="shared" si="79"/>
        <v>37.7</v>
      </c>
      <c r="I280" s="145">
        <f t="shared" si="79"/>
        <v>40.6</v>
      </c>
      <c r="J280" s="145">
        <f t="shared" si="79"/>
        <v>43.5</v>
      </c>
      <c r="K280" s="145">
        <f t="shared" si="79"/>
        <v>46.400000000000006</v>
      </c>
      <c r="L280" s="145">
        <f t="shared" si="79"/>
        <v>49.300000000000004</v>
      </c>
      <c r="M280" s="145">
        <f t="shared" si="79"/>
        <v>52.19999999999999</v>
      </c>
      <c r="N280" s="145">
        <f t="shared" si="79"/>
        <v>55.099999999999994</v>
      </c>
      <c r="O280" s="145">
        <f t="shared" si="79"/>
        <v>57.99999999999999</v>
      </c>
      <c r="P280" s="145">
        <f t="shared" si="79"/>
        <v>60.9</v>
      </c>
      <c r="Q280" s="145">
        <f t="shared" si="79"/>
        <v>63.800000000000004</v>
      </c>
      <c r="R280" s="145">
        <f t="shared" si="79"/>
        <v>66.7</v>
      </c>
      <c r="S280" s="145">
        <f t="shared" si="79"/>
        <v>60.9</v>
      </c>
      <c r="T280" s="145">
        <f t="shared" si="79"/>
        <v>72.50000000000001</v>
      </c>
      <c r="U280" s="145">
        <f t="shared" si="79"/>
        <v>72.50000000000001</v>
      </c>
      <c r="V280" s="145">
        <f t="shared" si="79"/>
        <v>72.50000000000001</v>
      </c>
      <c r="W280" s="145">
        <f t="shared" si="79"/>
        <v>72.50000000000001</v>
      </c>
      <c r="X280" s="64">
        <f t="shared" si="78"/>
        <v>29</v>
      </c>
    </row>
    <row r="281" spans="2:24" ht="12">
      <c r="B281" s="32">
        <v>30</v>
      </c>
      <c r="C281" s="145">
        <f t="shared" si="75"/>
        <v>0</v>
      </c>
      <c r="D281" s="145">
        <f t="shared" si="79"/>
        <v>0</v>
      </c>
      <c r="E281" s="145">
        <f t="shared" si="79"/>
        <v>30</v>
      </c>
      <c r="F281" s="145">
        <f t="shared" si="79"/>
        <v>32.99999999999999</v>
      </c>
      <c r="G281" s="145">
        <f t="shared" si="79"/>
        <v>36</v>
      </c>
      <c r="H281" s="145">
        <f t="shared" si="79"/>
        <v>38.99999999999999</v>
      </c>
      <c r="I281" s="145">
        <f t="shared" si="79"/>
        <v>42</v>
      </c>
      <c r="J281" s="145">
        <f t="shared" si="79"/>
        <v>44.99999999999999</v>
      </c>
      <c r="K281" s="145">
        <f t="shared" si="79"/>
        <v>48</v>
      </c>
      <c r="L281" s="145">
        <f t="shared" si="79"/>
        <v>51</v>
      </c>
      <c r="M281" s="145">
        <f t="shared" si="79"/>
        <v>53.99999999999999</v>
      </c>
      <c r="N281" s="145">
        <f t="shared" si="79"/>
        <v>56.99999999999999</v>
      </c>
      <c r="O281" s="145">
        <f t="shared" si="79"/>
        <v>60</v>
      </c>
      <c r="P281" s="145">
        <f t="shared" si="79"/>
        <v>63</v>
      </c>
      <c r="Q281" s="145">
        <f t="shared" si="79"/>
        <v>65.99999999999999</v>
      </c>
      <c r="R281" s="145">
        <f t="shared" si="79"/>
        <v>69</v>
      </c>
      <c r="S281" s="145">
        <f t="shared" si="79"/>
        <v>63</v>
      </c>
      <c r="T281" s="145">
        <f t="shared" si="79"/>
        <v>75</v>
      </c>
      <c r="U281" s="145">
        <f t="shared" si="79"/>
        <v>75</v>
      </c>
      <c r="V281" s="145">
        <f t="shared" si="79"/>
        <v>75</v>
      </c>
      <c r="W281" s="145">
        <f t="shared" si="79"/>
        <v>75</v>
      </c>
      <c r="X281" s="64">
        <f t="shared" si="78"/>
        <v>30</v>
      </c>
    </row>
    <row r="282" spans="2:24" ht="12">
      <c r="B282" s="32">
        <v>31</v>
      </c>
      <c r="C282" s="145">
        <f t="shared" si="75"/>
        <v>0</v>
      </c>
      <c r="D282" s="145">
        <f t="shared" si="79"/>
        <v>0</v>
      </c>
      <c r="E282" s="145">
        <f t="shared" si="79"/>
        <v>31</v>
      </c>
      <c r="F282" s="145">
        <f t="shared" si="79"/>
        <v>34.099999999999994</v>
      </c>
      <c r="G282" s="145">
        <f t="shared" si="79"/>
        <v>37.2</v>
      </c>
      <c r="H282" s="145">
        <f t="shared" si="79"/>
        <v>40.3</v>
      </c>
      <c r="I282" s="145">
        <f aca="true" t="shared" si="80" ref="D282:W294">+I$254*$B282*100</f>
        <v>43.4</v>
      </c>
      <c r="J282" s="145">
        <f t="shared" si="80"/>
        <v>46.5</v>
      </c>
      <c r="K282" s="145">
        <f t="shared" si="80"/>
        <v>49.6</v>
      </c>
      <c r="L282" s="145">
        <f t="shared" si="80"/>
        <v>52.7</v>
      </c>
      <c r="M282" s="145">
        <f t="shared" si="80"/>
        <v>55.8</v>
      </c>
      <c r="N282" s="145">
        <f t="shared" si="80"/>
        <v>58.9</v>
      </c>
      <c r="O282" s="145">
        <f t="shared" si="80"/>
        <v>62</v>
      </c>
      <c r="P282" s="145">
        <f t="shared" si="80"/>
        <v>65.10000000000001</v>
      </c>
      <c r="Q282" s="145">
        <f t="shared" si="80"/>
        <v>68.19999999999999</v>
      </c>
      <c r="R282" s="145">
        <f t="shared" si="80"/>
        <v>71.3</v>
      </c>
      <c r="S282" s="145">
        <f t="shared" si="80"/>
        <v>65.10000000000001</v>
      </c>
      <c r="T282" s="145">
        <f t="shared" si="80"/>
        <v>77.5</v>
      </c>
      <c r="U282" s="145">
        <f t="shared" si="80"/>
        <v>77.5</v>
      </c>
      <c r="V282" s="145">
        <f t="shared" si="80"/>
        <v>77.5</v>
      </c>
      <c r="W282" s="145">
        <f t="shared" si="80"/>
        <v>77.5</v>
      </c>
      <c r="X282" s="64">
        <f t="shared" si="78"/>
        <v>31</v>
      </c>
    </row>
    <row r="283" spans="2:24" ht="12">
      <c r="B283" s="32">
        <v>32</v>
      </c>
      <c r="C283" s="145">
        <f t="shared" si="75"/>
        <v>0</v>
      </c>
      <c r="D283" s="145">
        <f t="shared" si="80"/>
        <v>0</v>
      </c>
      <c r="E283" s="145">
        <f t="shared" si="80"/>
        <v>32</v>
      </c>
      <c r="F283" s="145">
        <f t="shared" si="80"/>
        <v>35.199999999999996</v>
      </c>
      <c r="G283" s="145">
        <f t="shared" si="80"/>
        <v>38.4</v>
      </c>
      <c r="H283" s="145">
        <f t="shared" si="80"/>
        <v>41.6</v>
      </c>
      <c r="I283" s="145">
        <f t="shared" si="80"/>
        <v>44.800000000000004</v>
      </c>
      <c r="J283" s="145">
        <f t="shared" si="80"/>
        <v>48</v>
      </c>
      <c r="K283" s="145">
        <f t="shared" si="80"/>
        <v>51.2</v>
      </c>
      <c r="L283" s="145">
        <f t="shared" si="80"/>
        <v>54.400000000000006</v>
      </c>
      <c r="M283" s="145">
        <f t="shared" si="80"/>
        <v>57.599999999999994</v>
      </c>
      <c r="N283" s="145">
        <f t="shared" si="80"/>
        <v>60.8</v>
      </c>
      <c r="O283" s="145">
        <f t="shared" si="80"/>
        <v>64</v>
      </c>
      <c r="P283" s="145">
        <f t="shared" si="80"/>
        <v>67.2</v>
      </c>
      <c r="Q283" s="145">
        <f t="shared" si="80"/>
        <v>70.39999999999999</v>
      </c>
      <c r="R283" s="145">
        <f t="shared" si="80"/>
        <v>73.6</v>
      </c>
      <c r="S283" s="145">
        <f t="shared" si="80"/>
        <v>67.2</v>
      </c>
      <c r="T283" s="145">
        <f t="shared" si="80"/>
        <v>80</v>
      </c>
      <c r="U283" s="145">
        <f t="shared" si="80"/>
        <v>80</v>
      </c>
      <c r="V283" s="145">
        <f t="shared" si="80"/>
        <v>80</v>
      </c>
      <c r="W283" s="145">
        <f t="shared" si="80"/>
        <v>80</v>
      </c>
      <c r="X283" s="64">
        <f t="shared" si="78"/>
        <v>32</v>
      </c>
    </row>
    <row r="284" spans="2:24" ht="12">
      <c r="B284" s="32">
        <v>33</v>
      </c>
      <c r="C284" s="145">
        <f t="shared" si="75"/>
        <v>0</v>
      </c>
      <c r="D284" s="145">
        <f t="shared" si="80"/>
        <v>0</v>
      </c>
      <c r="E284" s="145">
        <f t="shared" si="80"/>
        <v>33</v>
      </c>
      <c r="F284" s="145">
        <f t="shared" si="80"/>
        <v>36.3</v>
      </c>
      <c r="G284" s="145">
        <f t="shared" si="80"/>
        <v>39.6</v>
      </c>
      <c r="H284" s="145">
        <f t="shared" si="80"/>
        <v>42.9</v>
      </c>
      <c r="I284" s="145">
        <f t="shared" si="80"/>
        <v>46.2</v>
      </c>
      <c r="J284" s="145">
        <f t="shared" si="80"/>
        <v>49.5</v>
      </c>
      <c r="K284" s="145">
        <f t="shared" si="80"/>
        <v>52.800000000000004</v>
      </c>
      <c r="L284" s="145">
        <f t="shared" si="80"/>
        <v>56.10000000000001</v>
      </c>
      <c r="M284" s="145">
        <f t="shared" si="80"/>
        <v>59.4</v>
      </c>
      <c r="N284" s="145">
        <f t="shared" si="80"/>
        <v>62.7</v>
      </c>
      <c r="O284" s="145">
        <f t="shared" si="80"/>
        <v>66</v>
      </c>
      <c r="P284" s="145">
        <f t="shared" si="80"/>
        <v>69.30000000000001</v>
      </c>
      <c r="Q284" s="145">
        <f t="shared" si="80"/>
        <v>72.6</v>
      </c>
      <c r="R284" s="145">
        <f t="shared" si="80"/>
        <v>75.9</v>
      </c>
      <c r="S284" s="145">
        <f t="shared" si="80"/>
        <v>69.30000000000001</v>
      </c>
      <c r="T284" s="145">
        <f t="shared" si="80"/>
        <v>82.5</v>
      </c>
      <c r="U284" s="145">
        <f t="shared" si="80"/>
        <v>82.5</v>
      </c>
      <c r="V284" s="145">
        <f t="shared" si="80"/>
        <v>82.5</v>
      </c>
      <c r="W284" s="145">
        <f t="shared" si="80"/>
        <v>82.5</v>
      </c>
      <c r="X284" s="64">
        <f t="shared" si="78"/>
        <v>33</v>
      </c>
    </row>
    <row r="285" spans="2:24" ht="12">
      <c r="B285" s="32">
        <v>34</v>
      </c>
      <c r="C285" s="145">
        <f t="shared" si="75"/>
        <v>0</v>
      </c>
      <c r="D285" s="145">
        <f t="shared" si="80"/>
        <v>0</v>
      </c>
      <c r="E285" s="145">
        <f t="shared" si="80"/>
        <v>34</v>
      </c>
      <c r="F285" s="145">
        <f t="shared" si="80"/>
        <v>37.4</v>
      </c>
      <c r="G285" s="145">
        <f t="shared" si="80"/>
        <v>40.800000000000004</v>
      </c>
      <c r="H285" s="145">
        <f t="shared" si="80"/>
        <v>44.2</v>
      </c>
      <c r="I285" s="145">
        <f t="shared" si="80"/>
        <v>47.6</v>
      </c>
      <c r="J285" s="145">
        <f t="shared" si="80"/>
        <v>51</v>
      </c>
      <c r="K285" s="145">
        <f t="shared" si="80"/>
        <v>54.400000000000006</v>
      </c>
      <c r="L285" s="145">
        <f t="shared" si="80"/>
        <v>57.800000000000004</v>
      </c>
      <c r="M285" s="145">
        <f t="shared" si="80"/>
        <v>61.199999999999996</v>
      </c>
      <c r="N285" s="145">
        <f t="shared" si="80"/>
        <v>64.60000000000001</v>
      </c>
      <c r="O285" s="145">
        <f t="shared" si="80"/>
        <v>68</v>
      </c>
      <c r="P285" s="145">
        <f t="shared" si="80"/>
        <v>71.4</v>
      </c>
      <c r="Q285" s="145">
        <f t="shared" si="80"/>
        <v>74.8</v>
      </c>
      <c r="R285" s="145">
        <f t="shared" si="80"/>
        <v>78.2</v>
      </c>
      <c r="S285" s="145">
        <f t="shared" si="80"/>
        <v>71.4</v>
      </c>
      <c r="T285" s="145">
        <f t="shared" si="80"/>
        <v>85.00000000000001</v>
      </c>
      <c r="U285" s="145">
        <f t="shared" si="80"/>
        <v>85.00000000000001</v>
      </c>
      <c r="V285" s="145">
        <f t="shared" si="80"/>
        <v>85.00000000000001</v>
      </c>
      <c r="W285" s="145">
        <f t="shared" si="80"/>
        <v>85.00000000000001</v>
      </c>
      <c r="X285" s="64">
        <f t="shared" si="78"/>
        <v>34</v>
      </c>
    </row>
    <row r="286" spans="2:24" ht="12">
      <c r="B286" s="32">
        <v>35</v>
      </c>
      <c r="C286" s="145">
        <f t="shared" si="75"/>
        <v>0</v>
      </c>
      <c r="D286" s="145">
        <f t="shared" si="80"/>
        <v>0</v>
      </c>
      <c r="E286" s="145">
        <f t="shared" si="80"/>
        <v>35</v>
      </c>
      <c r="F286" s="145">
        <f t="shared" si="80"/>
        <v>38.49999999999999</v>
      </c>
      <c r="G286" s="145">
        <f t="shared" si="80"/>
        <v>42</v>
      </c>
      <c r="H286" s="145">
        <f t="shared" si="80"/>
        <v>45.49999999999999</v>
      </c>
      <c r="I286" s="145">
        <f t="shared" si="80"/>
        <v>49</v>
      </c>
      <c r="J286" s="145">
        <f t="shared" si="80"/>
        <v>52.5</v>
      </c>
      <c r="K286" s="145">
        <f t="shared" si="80"/>
        <v>56.00000000000001</v>
      </c>
      <c r="L286" s="145">
        <f t="shared" si="80"/>
        <v>59.50000000000001</v>
      </c>
      <c r="M286" s="145">
        <f t="shared" si="80"/>
        <v>63</v>
      </c>
      <c r="N286" s="145">
        <f t="shared" si="80"/>
        <v>66.5</v>
      </c>
      <c r="O286" s="145">
        <f t="shared" si="80"/>
        <v>70</v>
      </c>
      <c r="P286" s="145">
        <f t="shared" si="80"/>
        <v>73.50000000000001</v>
      </c>
      <c r="Q286" s="145">
        <f t="shared" si="80"/>
        <v>76.99999999999999</v>
      </c>
      <c r="R286" s="145">
        <f t="shared" si="80"/>
        <v>80.5</v>
      </c>
      <c r="S286" s="145">
        <f t="shared" si="80"/>
        <v>73.50000000000001</v>
      </c>
      <c r="T286" s="145">
        <f t="shared" si="80"/>
        <v>87.5</v>
      </c>
      <c r="U286" s="145">
        <f t="shared" si="80"/>
        <v>87.5</v>
      </c>
      <c r="V286" s="145">
        <f t="shared" si="80"/>
        <v>87.5</v>
      </c>
      <c r="W286" s="145">
        <f t="shared" si="80"/>
        <v>87.5</v>
      </c>
      <c r="X286" s="64">
        <f t="shared" si="78"/>
        <v>35</v>
      </c>
    </row>
    <row r="287" spans="2:24" ht="12">
      <c r="B287" s="32">
        <v>36</v>
      </c>
      <c r="C287" s="145">
        <f t="shared" si="75"/>
        <v>0</v>
      </c>
      <c r="D287" s="145">
        <f t="shared" si="80"/>
        <v>0</v>
      </c>
      <c r="E287" s="145">
        <f t="shared" si="80"/>
        <v>36</v>
      </c>
      <c r="F287" s="145">
        <f t="shared" si="80"/>
        <v>39.599999999999994</v>
      </c>
      <c r="G287" s="145">
        <f t="shared" si="80"/>
        <v>43.2</v>
      </c>
      <c r="H287" s="145">
        <f t="shared" si="80"/>
        <v>46.8</v>
      </c>
      <c r="I287" s="145">
        <f t="shared" si="80"/>
        <v>50.4</v>
      </c>
      <c r="J287" s="145">
        <f t="shared" si="80"/>
        <v>54</v>
      </c>
      <c r="K287" s="145">
        <f t="shared" si="80"/>
        <v>57.60000000000001</v>
      </c>
      <c r="L287" s="145">
        <f t="shared" si="80"/>
        <v>61.20000000000001</v>
      </c>
      <c r="M287" s="145">
        <f t="shared" si="80"/>
        <v>64.8</v>
      </c>
      <c r="N287" s="145">
        <f t="shared" si="80"/>
        <v>68.39999999999999</v>
      </c>
      <c r="O287" s="145">
        <f t="shared" si="80"/>
        <v>72</v>
      </c>
      <c r="P287" s="145">
        <f t="shared" si="80"/>
        <v>75.6</v>
      </c>
      <c r="Q287" s="145">
        <f t="shared" si="80"/>
        <v>79.19999999999999</v>
      </c>
      <c r="R287" s="145">
        <f t="shared" si="80"/>
        <v>82.8</v>
      </c>
      <c r="S287" s="145">
        <f t="shared" si="80"/>
        <v>75.6</v>
      </c>
      <c r="T287" s="145">
        <f t="shared" si="80"/>
        <v>90</v>
      </c>
      <c r="U287" s="145">
        <f t="shared" si="80"/>
        <v>90</v>
      </c>
      <c r="V287" s="145">
        <f t="shared" si="80"/>
        <v>90</v>
      </c>
      <c r="W287" s="145">
        <f t="shared" si="80"/>
        <v>90</v>
      </c>
      <c r="X287" s="64">
        <f t="shared" si="78"/>
        <v>36</v>
      </c>
    </row>
    <row r="288" spans="2:24" ht="12">
      <c r="B288" s="32">
        <v>37</v>
      </c>
      <c r="C288" s="145">
        <f t="shared" si="75"/>
        <v>0</v>
      </c>
      <c r="D288" s="145">
        <f t="shared" si="80"/>
        <v>0</v>
      </c>
      <c r="E288" s="145">
        <f t="shared" si="80"/>
        <v>37</v>
      </c>
      <c r="F288" s="145">
        <f t="shared" si="80"/>
        <v>40.699999999999996</v>
      </c>
      <c r="G288" s="145">
        <f t="shared" si="80"/>
        <v>44.4</v>
      </c>
      <c r="H288" s="145">
        <f t="shared" si="80"/>
        <v>48.1</v>
      </c>
      <c r="I288" s="145">
        <f t="shared" si="80"/>
        <v>51.800000000000004</v>
      </c>
      <c r="J288" s="145">
        <f t="shared" si="80"/>
        <v>55.49999999999999</v>
      </c>
      <c r="K288" s="145">
        <f t="shared" si="80"/>
        <v>59.199999999999996</v>
      </c>
      <c r="L288" s="145">
        <f t="shared" si="80"/>
        <v>62.9</v>
      </c>
      <c r="M288" s="145">
        <f t="shared" si="80"/>
        <v>66.6</v>
      </c>
      <c r="N288" s="145">
        <f t="shared" si="80"/>
        <v>70.3</v>
      </c>
      <c r="O288" s="145">
        <f t="shared" si="80"/>
        <v>74</v>
      </c>
      <c r="P288" s="145">
        <f t="shared" si="80"/>
        <v>77.7</v>
      </c>
      <c r="Q288" s="145">
        <f t="shared" si="80"/>
        <v>81.39999999999999</v>
      </c>
      <c r="R288" s="145">
        <f t="shared" si="80"/>
        <v>85.1</v>
      </c>
      <c r="S288" s="145">
        <f t="shared" si="80"/>
        <v>77.7</v>
      </c>
      <c r="T288" s="145">
        <f t="shared" si="80"/>
        <v>92.5</v>
      </c>
      <c r="U288" s="145">
        <f t="shared" si="80"/>
        <v>92.5</v>
      </c>
      <c r="V288" s="145">
        <f t="shared" si="80"/>
        <v>92.5</v>
      </c>
      <c r="W288" s="145">
        <f t="shared" si="80"/>
        <v>92.5</v>
      </c>
      <c r="X288" s="64">
        <f t="shared" si="78"/>
        <v>37</v>
      </c>
    </row>
    <row r="289" spans="2:24" ht="12">
      <c r="B289" s="32">
        <v>38</v>
      </c>
      <c r="C289" s="145">
        <f t="shared" si="75"/>
        <v>0</v>
      </c>
      <c r="D289" s="145">
        <f t="shared" si="80"/>
        <v>0</v>
      </c>
      <c r="E289" s="145">
        <f t="shared" si="80"/>
        <v>38</v>
      </c>
      <c r="F289" s="145">
        <f t="shared" si="80"/>
        <v>41.8</v>
      </c>
      <c r="G289" s="145">
        <f t="shared" si="80"/>
        <v>45.6</v>
      </c>
      <c r="H289" s="145">
        <f t="shared" si="80"/>
        <v>49.4</v>
      </c>
      <c r="I289" s="145">
        <f t="shared" si="80"/>
        <v>53.2</v>
      </c>
      <c r="J289" s="145">
        <f t="shared" si="80"/>
        <v>56.99999999999999</v>
      </c>
      <c r="K289" s="145">
        <f t="shared" si="80"/>
        <v>60.8</v>
      </c>
      <c r="L289" s="145">
        <f t="shared" si="80"/>
        <v>64.60000000000001</v>
      </c>
      <c r="M289" s="145">
        <f t="shared" si="80"/>
        <v>68.39999999999999</v>
      </c>
      <c r="N289" s="145">
        <f t="shared" si="80"/>
        <v>72.2</v>
      </c>
      <c r="O289" s="145">
        <f t="shared" si="80"/>
        <v>76</v>
      </c>
      <c r="P289" s="145">
        <f t="shared" si="80"/>
        <v>79.80000000000001</v>
      </c>
      <c r="Q289" s="145">
        <f t="shared" si="80"/>
        <v>83.6</v>
      </c>
      <c r="R289" s="145">
        <f t="shared" si="80"/>
        <v>87.4</v>
      </c>
      <c r="S289" s="145">
        <f t="shared" si="80"/>
        <v>79.80000000000001</v>
      </c>
      <c r="T289" s="145">
        <f t="shared" si="80"/>
        <v>95</v>
      </c>
      <c r="U289" s="145">
        <f t="shared" si="80"/>
        <v>95</v>
      </c>
      <c r="V289" s="145">
        <f t="shared" si="80"/>
        <v>95</v>
      </c>
      <c r="W289" s="145">
        <f t="shared" si="80"/>
        <v>95</v>
      </c>
      <c r="X289" s="64">
        <f t="shared" si="78"/>
        <v>38</v>
      </c>
    </row>
    <row r="290" spans="2:24" ht="12">
      <c r="B290" s="32">
        <v>39</v>
      </c>
      <c r="C290" s="145">
        <f t="shared" si="75"/>
        <v>0</v>
      </c>
      <c r="D290" s="145">
        <f t="shared" si="80"/>
        <v>0</v>
      </c>
      <c r="E290" s="145">
        <f t="shared" si="80"/>
        <v>39</v>
      </c>
      <c r="F290" s="145">
        <f t="shared" si="80"/>
        <v>42.9</v>
      </c>
      <c r="G290" s="145">
        <f t="shared" si="80"/>
        <v>46.800000000000004</v>
      </c>
      <c r="H290" s="145">
        <f t="shared" si="80"/>
        <v>50.7</v>
      </c>
      <c r="I290" s="145">
        <f t="shared" si="80"/>
        <v>54.6</v>
      </c>
      <c r="J290" s="145">
        <f t="shared" si="80"/>
        <v>58.5</v>
      </c>
      <c r="K290" s="145">
        <f t="shared" si="80"/>
        <v>62.4</v>
      </c>
      <c r="L290" s="145">
        <f t="shared" si="80"/>
        <v>66.3</v>
      </c>
      <c r="M290" s="145">
        <f t="shared" si="80"/>
        <v>70.19999999999999</v>
      </c>
      <c r="N290" s="145">
        <f t="shared" si="80"/>
        <v>74.1</v>
      </c>
      <c r="O290" s="145">
        <f t="shared" si="80"/>
        <v>78</v>
      </c>
      <c r="P290" s="145">
        <f t="shared" si="80"/>
        <v>81.9</v>
      </c>
      <c r="Q290" s="145">
        <f t="shared" si="80"/>
        <v>85.8</v>
      </c>
      <c r="R290" s="145">
        <f t="shared" si="80"/>
        <v>89.7</v>
      </c>
      <c r="S290" s="145">
        <f t="shared" si="80"/>
        <v>81.9</v>
      </c>
      <c r="T290" s="145">
        <f t="shared" si="80"/>
        <v>97.50000000000001</v>
      </c>
      <c r="U290" s="145">
        <f t="shared" si="80"/>
        <v>97.50000000000001</v>
      </c>
      <c r="V290" s="145">
        <f t="shared" si="80"/>
        <v>97.50000000000001</v>
      </c>
      <c r="W290" s="145">
        <f t="shared" si="80"/>
        <v>97.50000000000001</v>
      </c>
      <c r="X290" s="64">
        <f t="shared" si="78"/>
        <v>39</v>
      </c>
    </row>
    <row r="291" spans="2:24" ht="12">
      <c r="B291" s="32">
        <v>40</v>
      </c>
      <c r="C291" s="145">
        <f t="shared" si="75"/>
        <v>0</v>
      </c>
      <c r="D291" s="145">
        <f t="shared" si="80"/>
        <v>0</v>
      </c>
      <c r="E291" s="145">
        <f t="shared" si="80"/>
        <v>40</v>
      </c>
      <c r="F291" s="145">
        <f t="shared" si="80"/>
        <v>43.99999999999999</v>
      </c>
      <c r="G291" s="145">
        <f t="shared" si="80"/>
        <v>48</v>
      </c>
      <c r="H291" s="145">
        <f t="shared" si="80"/>
        <v>52</v>
      </c>
      <c r="I291" s="145">
        <f t="shared" si="80"/>
        <v>56.00000000000001</v>
      </c>
      <c r="J291" s="145">
        <f t="shared" si="80"/>
        <v>60</v>
      </c>
      <c r="K291" s="145">
        <f t="shared" si="80"/>
        <v>64</v>
      </c>
      <c r="L291" s="145">
        <f t="shared" si="80"/>
        <v>68</v>
      </c>
      <c r="M291" s="145">
        <f t="shared" si="80"/>
        <v>72</v>
      </c>
      <c r="N291" s="145">
        <f t="shared" si="80"/>
        <v>76</v>
      </c>
      <c r="O291" s="145">
        <f t="shared" si="80"/>
        <v>80</v>
      </c>
      <c r="P291" s="145">
        <f t="shared" si="80"/>
        <v>84.00000000000001</v>
      </c>
      <c r="Q291" s="145">
        <f t="shared" si="80"/>
        <v>87.99999999999999</v>
      </c>
      <c r="R291" s="145">
        <f t="shared" si="80"/>
        <v>92</v>
      </c>
      <c r="S291" s="145">
        <f t="shared" si="80"/>
        <v>84.00000000000001</v>
      </c>
      <c r="T291" s="145">
        <f t="shared" si="80"/>
        <v>100</v>
      </c>
      <c r="U291" s="145">
        <f t="shared" si="80"/>
        <v>100</v>
      </c>
      <c r="V291" s="145">
        <f t="shared" si="80"/>
        <v>100</v>
      </c>
      <c r="W291" s="145">
        <f t="shared" si="80"/>
        <v>100</v>
      </c>
      <c r="X291" s="64">
        <f t="shared" si="78"/>
        <v>40</v>
      </c>
    </row>
    <row r="292" spans="2:24" ht="12">
      <c r="B292" s="32">
        <f>+B291+1</f>
        <v>41</v>
      </c>
      <c r="C292" s="145">
        <f t="shared" si="75"/>
        <v>0</v>
      </c>
      <c r="D292" s="145">
        <f t="shared" si="80"/>
        <v>0</v>
      </c>
      <c r="E292" s="145">
        <f t="shared" si="80"/>
        <v>41</v>
      </c>
      <c r="F292" s="145">
        <f t="shared" si="80"/>
        <v>45.099999999999994</v>
      </c>
      <c r="G292" s="145">
        <f t="shared" si="80"/>
        <v>49.2</v>
      </c>
      <c r="H292" s="145">
        <f t="shared" si="80"/>
        <v>53.300000000000004</v>
      </c>
      <c r="I292" s="145">
        <f t="shared" si="80"/>
        <v>57.400000000000006</v>
      </c>
      <c r="J292" s="145">
        <f t="shared" si="80"/>
        <v>61.5</v>
      </c>
      <c r="K292" s="145">
        <f t="shared" si="80"/>
        <v>65.60000000000001</v>
      </c>
      <c r="L292" s="145">
        <f t="shared" si="80"/>
        <v>69.7</v>
      </c>
      <c r="M292" s="145">
        <f t="shared" si="80"/>
        <v>73.8</v>
      </c>
      <c r="N292" s="145">
        <f t="shared" si="80"/>
        <v>77.9</v>
      </c>
      <c r="O292" s="145">
        <f t="shared" si="80"/>
        <v>82</v>
      </c>
      <c r="P292" s="145">
        <f t="shared" si="80"/>
        <v>86.10000000000001</v>
      </c>
      <c r="Q292" s="145">
        <f t="shared" si="80"/>
        <v>90.19999999999999</v>
      </c>
      <c r="R292" s="145">
        <f t="shared" si="80"/>
        <v>94.3</v>
      </c>
      <c r="S292" s="145">
        <f t="shared" si="80"/>
        <v>86.10000000000001</v>
      </c>
      <c r="T292" s="145">
        <f t="shared" si="80"/>
        <v>102.50000000000001</v>
      </c>
      <c r="U292" s="145">
        <f t="shared" si="80"/>
        <v>102.50000000000001</v>
      </c>
      <c r="V292" s="145">
        <f t="shared" si="80"/>
        <v>102.50000000000001</v>
      </c>
      <c r="W292" s="145">
        <f t="shared" si="80"/>
        <v>102.50000000000001</v>
      </c>
      <c r="X292" s="64">
        <f t="shared" si="78"/>
        <v>41</v>
      </c>
    </row>
    <row r="293" spans="2:24" ht="12">
      <c r="B293" s="32">
        <f aca="true" t="shared" si="81" ref="B293:B298">+B292+1</f>
        <v>42</v>
      </c>
      <c r="C293" s="145">
        <f t="shared" si="75"/>
        <v>0</v>
      </c>
      <c r="D293" s="145">
        <f t="shared" si="80"/>
        <v>0</v>
      </c>
      <c r="E293" s="145">
        <f t="shared" si="80"/>
        <v>42</v>
      </c>
      <c r="F293" s="145">
        <f t="shared" si="80"/>
        <v>46.199999999999996</v>
      </c>
      <c r="G293" s="145">
        <f t="shared" si="80"/>
        <v>50.4</v>
      </c>
      <c r="H293" s="145">
        <f t="shared" si="80"/>
        <v>54.599999999999994</v>
      </c>
      <c r="I293" s="145">
        <f t="shared" si="80"/>
        <v>58.8</v>
      </c>
      <c r="J293" s="145">
        <f t="shared" si="80"/>
        <v>63</v>
      </c>
      <c r="K293" s="145">
        <f t="shared" si="80"/>
        <v>67.2</v>
      </c>
      <c r="L293" s="145">
        <f t="shared" si="80"/>
        <v>71.4</v>
      </c>
      <c r="M293" s="145">
        <f t="shared" si="80"/>
        <v>75.6</v>
      </c>
      <c r="N293" s="145">
        <f t="shared" si="80"/>
        <v>79.8</v>
      </c>
      <c r="O293" s="145">
        <f t="shared" si="80"/>
        <v>84</v>
      </c>
      <c r="P293" s="145">
        <f t="shared" si="80"/>
        <v>88.2</v>
      </c>
      <c r="Q293" s="145">
        <f t="shared" si="80"/>
        <v>92.39999999999999</v>
      </c>
      <c r="R293" s="145">
        <f t="shared" si="80"/>
        <v>96.6</v>
      </c>
      <c r="S293" s="145">
        <f t="shared" si="80"/>
        <v>88.2</v>
      </c>
      <c r="T293" s="145">
        <f t="shared" si="80"/>
        <v>105</v>
      </c>
      <c r="U293" s="145">
        <f t="shared" si="80"/>
        <v>105</v>
      </c>
      <c r="V293" s="145">
        <f t="shared" si="80"/>
        <v>105</v>
      </c>
      <c r="W293" s="145">
        <f t="shared" si="80"/>
        <v>105</v>
      </c>
      <c r="X293" s="64">
        <f t="shared" si="78"/>
        <v>42</v>
      </c>
    </row>
    <row r="294" spans="2:24" ht="12">
      <c r="B294" s="32">
        <f t="shared" si="81"/>
        <v>43</v>
      </c>
      <c r="C294" s="145">
        <f t="shared" si="75"/>
        <v>0</v>
      </c>
      <c r="D294" s="145">
        <f t="shared" si="80"/>
        <v>0</v>
      </c>
      <c r="E294" s="145">
        <f t="shared" si="80"/>
        <v>43</v>
      </c>
      <c r="F294" s="145">
        <f t="shared" si="80"/>
        <v>47.3</v>
      </c>
      <c r="G294" s="145">
        <f t="shared" si="80"/>
        <v>51.6</v>
      </c>
      <c r="H294" s="145">
        <f t="shared" si="80"/>
        <v>55.89999999999999</v>
      </c>
      <c r="I294" s="145">
        <f t="shared" si="80"/>
        <v>60.199999999999996</v>
      </c>
      <c r="J294" s="145">
        <f t="shared" si="80"/>
        <v>64.5</v>
      </c>
      <c r="K294" s="145">
        <f t="shared" si="80"/>
        <v>68.80000000000001</v>
      </c>
      <c r="L294" s="145">
        <f t="shared" si="80"/>
        <v>73.10000000000001</v>
      </c>
      <c r="M294" s="145">
        <f t="shared" si="80"/>
        <v>77.39999999999999</v>
      </c>
      <c r="N294" s="145">
        <f t="shared" si="80"/>
        <v>81.69999999999999</v>
      </c>
      <c r="O294" s="145">
        <f t="shared" si="80"/>
        <v>86</v>
      </c>
      <c r="P294" s="145">
        <f t="shared" si="80"/>
        <v>90.3</v>
      </c>
      <c r="Q294" s="145">
        <f t="shared" si="80"/>
        <v>94.6</v>
      </c>
      <c r="R294" s="145">
        <f t="shared" si="80"/>
        <v>98.9</v>
      </c>
      <c r="S294" s="145">
        <f t="shared" si="80"/>
        <v>90.3</v>
      </c>
      <c r="T294" s="145">
        <f t="shared" si="80"/>
        <v>107.5</v>
      </c>
      <c r="U294" s="145">
        <f t="shared" si="80"/>
        <v>107.5</v>
      </c>
      <c r="V294" s="145">
        <f t="shared" si="80"/>
        <v>107.5</v>
      </c>
      <c r="W294" s="145">
        <f t="shared" si="80"/>
        <v>107.5</v>
      </c>
      <c r="X294" s="64">
        <f t="shared" si="78"/>
        <v>43</v>
      </c>
    </row>
    <row r="295" spans="2:24" ht="12">
      <c r="B295" s="32">
        <f t="shared" si="81"/>
        <v>44</v>
      </c>
      <c r="C295" s="145">
        <f t="shared" si="75"/>
        <v>0</v>
      </c>
      <c r="D295" s="145">
        <f aca="true" t="shared" si="82" ref="D295:W298">+D$254*$B295*100</f>
        <v>0</v>
      </c>
      <c r="E295" s="145">
        <f t="shared" si="82"/>
        <v>44</v>
      </c>
      <c r="F295" s="145">
        <f t="shared" si="82"/>
        <v>48.4</v>
      </c>
      <c r="G295" s="145">
        <f t="shared" si="82"/>
        <v>52.800000000000004</v>
      </c>
      <c r="H295" s="145">
        <f t="shared" si="82"/>
        <v>57.199999999999996</v>
      </c>
      <c r="I295" s="145">
        <f t="shared" si="82"/>
        <v>61.6</v>
      </c>
      <c r="J295" s="145">
        <f t="shared" si="82"/>
        <v>65.99999999999999</v>
      </c>
      <c r="K295" s="145">
        <f t="shared" si="82"/>
        <v>70.39999999999999</v>
      </c>
      <c r="L295" s="145">
        <f t="shared" si="82"/>
        <v>74.8</v>
      </c>
      <c r="M295" s="145">
        <f t="shared" si="82"/>
        <v>79.19999999999999</v>
      </c>
      <c r="N295" s="145">
        <f t="shared" si="82"/>
        <v>83.6</v>
      </c>
      <c r="O295" s="145">
        <f t="shared" si="82"/>
        <v>88</v>
      </c>
      <c r="P295" s="145">
        <f t="shared" si="82"/>
        <v>92.4</v>
      </c>
      <c r="Q295" s="145">
        <f t="shared" si="82"/>
        <v>96.8</v>
      </c>
      <c r="R295" s="145">
        <f t="shared" si="82"/>
        <v>101.2</v>
      </c>
      <c r="S295" s="145">
        <f t="shared" si="82"/>
        <v>92.4</v>
      </c>
      <c r="T295" s="145">
        <f t="shared" si="82"/>
        <v>110.00000000000001</v>
      </c>
      <c r="U295" s="145">
        <f t="shared" si="82"/>
        <v>110.00000000000001</v>
      </c>
      <c r="V295" s="145">
        <f t="shared" si="82"/>
        <v>110.00000000000001</v>
      </c>
      <c r="W295" s="145">
        <f t="shared" si="82"/>
        <v>110.00000000000001</v>
      </c>
      <c r="X295" s="64">
        <f t="shared" si="78"/>
        <v>44</v>
      </c>
    </row>
    <row r="296" spans="2:24" ht="12">
      <c r="B296" s="32">
        <f t="shared" si="81"/>
        <v>45</v>
      </c>
      <c r="C296" s="145">
        <f t="shared" si="75"/>
        <v>0</v>
      </c>
      <c r="D296" s="145">
        <f t="shared" si="82"/>
        <v>0</v>
      </c>
      <c r="E296" s="145">
        <f t="shared" si="82"/>
        <v>45</v>
      </c>
      <c r="F296" s="145">
        <f t="shared" si="82"/>
        <v>49.5</v>
      </c>
      <c r="G296" s="145">
        <f t="shared" si="82"/>
        <v>54</v>
      </c>
      <c r="H296" s="145">
        <f t="shared" si="82"/>
        <v>58.5</v>
      </c>
      <c r="I296" s="145">
        <f t="shared" si="82"/>
        <v>63</v>
      </c>
      <c r="J296" s="145">
        <f t="shared" si="82"/>
        <v>67.5</v>
      </c>
      <c r="K296" s="145">
        <f t="shared" si="82"/>
        <v>72</v>
      </c>
      <c r="L296" s="145">
        <f t="shared" si="82"/>
        <v>76.5</v>
      </c>
      <c r="M296" s="145">
        <f t="shared" si="82"/>
        <v>81</v>
      </c>
      <c r="N296" s="145">
        <f t="shared" si="82"/>
        <v>85.5</v>
      </c>
      <c r="O296" s="145">
        <f t="shared" si="82"/>
        <v>90</v>
      </c>
      <c r="P296" s="145">
        <f t="shared" si="82"/>
        <v>94.5</v>
      </c>
      <c r="Q296" s="145">
        <f t="shared" si="82"/>
        <v>99</v>
      </c>
      <c r="R296" s="145">
        <f t="shared" si="82"/>
        <v>103.49999999999999</v>
      </c>
      <c r="S296" s="145">
        <f t="shared" si="82"/>
        <v>94.5</v>
      </c>
      <c r="T296" s="145">
        <f t="shared" si="82"/>
        <v>112.5</v>
      </c>
      <c r="U296" s="145">
        <f t="shared" si="82"/>
        <v>112.5</v>
      </c>
      <c r="V296" s="145">
        <f t="shared" si="82"/>
        <v>112.5</v>
      </c>
      <c r="W296" s="145">
        <f t="shared" si="82"/>
        <v>112.5</v>
      </c>
      <c r="X296" s="64">
        <f t="shared" si="78"/>
        <v>45</v>
      </c>
    </row>
    <row r="297" spans="2:24" ht="12">
      <c r="B297" s="32">
        <f t="shared" si="81"/>
        <v>46</v>
      </c>
      <c r="C297" s="145">
        <f t="shared" si="75"/>
        <v>0</v>
      </c>
      <c r="D297" s="145">
        <f t="shared" si="82"/>
        <v>0</v>
      </c>
      <c r="E297" s="145">
        <f t="shared" si="82"/>
        <v>46</v>
      </c>
      <c r="F297" s="145">
        <f t="shared" si="82"/>
        <v>50.6</v>
      </c>
      <c r="G297" s="145">
        <f t="shared" si="82"/>
        <v>55.2</v>
      </c>
      <c r="H297" s="145">
        <f t="shared" si="82"/>
        <v>59.8</v>
      </c>
      <c r="I297" s="145">
        <f t="shared" si="82"/>
        <v>64.4</v>
      </c>
      <c r="J297" s="145">
        <f t="shared" si="82"/>
        <v>69</v>
      </c>
      <c r="K297" s="145">
        <f t="shared" si="82"/>
        <v>73.6</v>
      </c>
      <c r="L297" s="145">
        <f t="shared" si="82"/>
        <v>78.2</v>
      </c>
      <c r="M297" s="145">
        <f t="shared" si="82"/>
        <v>82.8</v>
      </c>
      <c r="N297" s="145">
        <f t="shared" si="82"/>
        <v>87.4</v>
      </c>
      <c r="O297" s="145">
        <f t="shared" si="82"/>
        <v>92</v>
      </c>
      <c r="P297" s="145">
        <f t="shared" si="82"/>
        <v>96.60000000000001</v>
      </c>
      <c r="Q297" s="145">
        <f t="shared" si="82"/>
        <v>101.2</v>
      </c>
      <c r="R297" s="145">
        <f t="shared" si="82"/>
        <v>105.80000000000001</v>
      </c>
      <c r="S297" s="145">
        <f t="shared" si="82"/>
        <v>96.60000000000001</v>
      </c>
      <c r="T297" s="145">
        <f t="shared" si="82"/>
        <v>115.00000000000001</v>
      </c>
      <c r="U297" s="145">
        <f t="shared" si="82"/>
        <v>115.00000000000001</v>
      </c>
      <c r="V297" s="145">
        <f t="shared" si="82"/>
        <v>115.00000000000001</v>
      </c>
      <c r="W297" s="145">
        <f t="shared" si="82"/>
        <v>115.00000000000001</v>
      </c>
      <c r="X297" s="64">
        <f t="shared" si="78"/>
        <v>46</v>
      </c>
    </row>
    <row r="298" spans="2:24" ht="12">
      <c r="B298" s="32">
        <f t="shared" si="81"/>
        <v>47</v>
      </c>
      <c r="C298" s="145">
        <f t="shared" si="75"/>
        <v>0</v>
      </c>
      <c r="D298" s="145">
        <f t="shared" si="82"/>
        <v>0</v>
      </c>
      <c r="E298" s="145">
        <f t="shared" si="82"/>
        <v>47</v>
      </c>
      <c r="F298" s="145">
        <f t="shared" si="82"/>
        <v>51.7</v>
      </c>
      <c r="G298" s="145">
        <f t="shared" si="82"/>
        <v>56.400000000000006</v>
      </c>
      <c r="H298" s="145">
        <f t="shared" si="82"/>
        <v>61.1</v>
      </c>
      <c r="I298" s="145">
        <f t="shared" si="82"/>
        <v>65.8</v>
      </c>
      <c r="J298" s="145">
        <f t="shared" si="82"/>
        <v>70.5</v>
      </c>
      <c r="K298" s="145">
        <f t="shared" si="82"/>
        <v>75.2</v>
      </c>
      <c r="L298" s="145">
        <f t="shared" si="82"/>
        <v>79.9</v>
      </c>
      <c r="M298" s="145">
        <f t="shared" si="82"/>
        <v>84.6</v>
      </c>
      <c r="N298" s="145">
        <f t="shared" si="82"/>
        <v>89.3</v>
      </c>
      <c r="O298" s="145">
        <f t="shared" si="82"/>
        <v>94</v>
      </c>
      <c r="P298" s="145">
        <f t="shared" si="82"/>
        <v>98.70000000000002</v>
      </c>
      <c r="Q298" s="145">
        <f t="shared" si="82"/>
        <v>103.4</v>
      </c>
      <c r="R298" s="145">
        <f t="shared" si="82"/>
        <v>108.1</v>
      </c>
      <c r="S298" s="145">
        <f t="shared" si="82"/>
        <v>98.70000000000002</v>
      </c>
      <c r="T298" s="145">
        <f t="shared" si="82"/>
        <v>117.5</v>
      </c>
      <c r="U298" s="145">
        <f t="shared" si="82"/>
        <v>117.5</v>
      </c>
      <c r="V298" s="145">
        <f t="shared" si="82"/>
        <v>117.5</v>
      </c>
      <c r="W298" s="145">
        <f t="shared" si="82"/>
        <v>117.5</v>
      </c>
      <c r="X298" s="64">
        <f t="shared" si="78"/>
        <v>47</v>
      </c>
    </row>
    <row r="299" spans="2:24" ht="12">
      <c r="B299" s="32" t="s">
        <v>9</v>
      </c>
      <c r="C299" s="145">
        <v>2</v>
      </c>
      <c r="D299" s="145">
        <f aca="true" t="shared" si="83" ref="D299:W299">+C299+1</f>
        <v>3</v>
      </c>
      <c r="E299" s="145">
        <f t="shared" si="83"/>
        <v>4</v>
      </c>
      <c r="F299" s="145">
        <f t="shared" si="83"/>
        <v>5</v>
      </c>
      <c r="G299" s="145">
        <f t="shared" si="83"/>
        <v>6</v>
      </c>
      <c r="H299" s="145">
        <f t="shared" si="83"/>
        <v>7</v>
      </c>
      <c r="I299" s="145">
        <f t="shared" si="83"/>
        <v>8</v>
      </c>
      <c r="J299" s="145">
        <f t="shared" si="83"/>
        <v>9</v>
      </c>
      <c r="K299" s="145">
        <f t="shared" si="83"/>
        <v>10</v>
      </c>
      <c r="L299" s="145">
        <f t="shared" si="83"/>
        <v>11</v>
      </c>
      <c r="M299" s="145">
        <f t="shared" si="83"/>
        <v>12</v>
      </c>
      <c r="N299" s="145">
        <f t="shared" si="83"/>
        <v>13</v>
      </c>
      <c r="O299" s="145">
        <f t="shared" si="83"/>
        <v>14</v>
      </c>
      <c r="P299" s="145">
        <f t="shared" si="83"/>
        <v>15</v>
      </c>
      <c r="Q299" s="145">
        <f t="shared" si="83"/>
        <v>16</v>
      </c>
      <c r="R299" s="145">
        <f t="shared" si="83"/>
        <v>17</v>
      </c>
      <c r="S299" s="145">
        <f t="shared" si="83"/>
        <v>18</v>
      </c>
      <c r="T299" s="145">
        <f t="shared" si="83"/>
        <v>19</v>
      </c>
      <c r="U299" s="145">
        <f t="shared" si="83"/>
        <v>20</v>
      </c>
      <c r="V299" s="145">
        <f t="shared" si="83"/>
        <v>21</v>
      </c>
      <c r="W299" s="145">
        <f t="shared" si="83"/>
        <v>22</v>
      </c>
      <c r="X299" s="145"/>
    </row>
    <row r="300" ht="12">
      <c r="C300" s="63"/>
    </row>
    <row r="301" spans="3:18" ht="12">
      <c r="C301" s="146" t="s">
        <v>8</v>
      </c>
      <c r="D301" s="5">
        <v>1</v>
      </c>
      <c r="E301" s="5">
        <v>2</v>
      </c>
      <c r="F301" s="5">
        <v>3</v>
      </c>
      <c r="G301" s="5">
        <v>4</v>
      </c>
      <c r="H301" s="5">
        <v>5</v>
      </c>
      <c r="I301" s="5">
        <v>6</v>
      </c>
      <c r="J301" s="5">
        <f aca="true" t="shared" si="84" ref="J301:R301">+I301+1</f>
        <v>7</v>
      </c>
      <c r="K301" s="5">
        <f t="shared" si="84"/>
        <v>8</v>
      </c>
      <c r="L301" s="5">
        <f t="shared" si="84"/>
        <v>9</v>
      </c>
      <c r="M301" s="5">
        <f t="shared" si="84"/>
        <v>10</v>
      </c>
      <c r="N301" s="5">
        <f t="shared" si="84"/>
        <v>11</v>
      </c>
      <c r="O301" s="5">
        <f t="shared" si="84"/>
        <v>12</v>
      </c>
      <c r="P301" s="5">
        <f t="shared" si="84"/>
        <v>13</v>
      </c>
      <c r="Q301" s="5">
        <f t="shared" si="84"/>
        <v>14</v>
      </c>
      <c r="R301" s="5">
        <f t="shared" si="84"/>
        <v>15</v>
      </c>
    </row>
    <row r="302" spans="3:18" ht="12">
      <c r="C302" s="146">
        <f>+F13</f>
        <v>2017</v>
      </c>
      <c r="D302" s="5">
        <f>+$F$13+D301</f>
        <v>2018</v>
      </c>
      <c r="E302" s="5">
        <f aca="true" t="shared" si="85" ref="E302:Q302">+$F$13+E301</f>
        <v>2019</v>
      </c>
      <c r="F302" s="5">
        <f t="shared" si="85"/>
        <v>2020</v>
      </c>
      <c r="G302" s="5">
        <f t="shared" si="85"/>
        <v>2021</v>
      </c>
      <c r="H302" s="5">
        <f t="shared" si="85"/>
        <v>2022</v>
      </c>
      <c r="I302" s="5">
        <f t="shared" si="85"/>
        <v>2023</v>
      </c>
      <c r="J302" s="5">
        <f t="shared" si="85"/>
        <v>2024</v>
      </c>
      <c r="K302" s="5">
        <f t="shared" si="85"/>
        <v>2025</v>
      </c>
      <c r="L302" s="5">
        <f t="shared" si="85"/>
        <v>2026</v>
      </c>
      <c r="M302" s="5">
        <f t="shared" si="85"/>
        <v>2027</v>
      </c>
      <c r="N302" s="5">
        <f t="shared" si="85"/>
        <v>2028</v>
      </c>
      <c r="O302" s="5">
        <f t="shared" si="85"/>
        <v>2029</v>
      </c>
      <c r="P302" s="5">
        <f t="shared" si="85"/>
        <v>2030</v>
      </c>
      <c r="Q302" s="5">
        <f t="shared" si="85"/>
        <v>2031</v>
      </c>
      <c r="R302" s="5">
        <f>+$F$13+R301</f>
        <v>2032</v>
      </c>
    </row>
    <row r="303" spans="2:18" ht="12">
      <c r="B303" s="5" t="s">
        <v>12</v>
      </c>
      <c r="C303" s="5">
        <f>+C135</f>
        <v>55</v>
      </c>
      <c r="D303" s="5">
        <f aca="true" t="shared" si="86" ref="D303:R303">MIN((C303+1),70)</f>
        <v>56</v>
      </c>
      <c r="E303" s="5">
        <f t="shared" si="86"/>
        <v>57</v>
      </c>
      <c r="F303" s="5">
        <f t="shared" si="86"/>
        <v>58</v>
      </c>
      <c r="G303" s="5">
        <f t="shared" si="86"/>
        <v>59</v>
      </c>
      <c r="H303" s="5">
        <f t="shared" si="86"/>
        <v>60</v>
      </c>
      <c r="I303" s="5">
        <f t="shared" si="86"/>
        <v>61</v>
      </c>
      <c r="J303" s="5">
        <f t="shared" si="86"/>
        <v>62</v>
      </c>
      <c r="K303" s="5">
        <f t="shared" si="86"/>
        <v>63</v>
      </c>
      <c r="L303" s="5">
        <f t="shared" si="86"/>
        <v>64</v>
      </c>
      <c r="M303" s="5">
        <f t="shared" si="86"/>
        <v>65</v>
      </c>
      <c r="N303" s="5">
        <f t="shared" si="86"/>
        <v>66</v>
      </c>
      <c r="O303" s="5">
        <f t="shared" si="86"/>
        <v>67</v>
      </c>
      <c r="P303" s="5">
        <f t="shared" si="86"/>
        <v>68</v>
      </c>
      <c r="Q303" s="5">
        <f t="shared" si="86"/>
        <v>69</v>
      </c>
      <c r="R303" s="5">
        <f t="shared" si="86"/>
        <v>70</v>
      </c>
    </row>
    <row r="304" spans="2:18" ht="12">
      <c r="B304" s="5" t="s">
        <v>13</v>
      </c>
      <c r="C304" s="5">
        <f>+C136</f>
        <v>7</v>
      </c>
      <c r="D304" s="5">
        <f>+C304+1</f>
        <v>8</v>
      </c>
      <c r="E304" s="5">
        <f aca="true" t="shared" si="87" ref="E304:R304">+E303-48</f>
        <v>9</v>
      </c>
      <c r="F304" s="5">
        <f t="shared" si="87"/>
        <v>10</v>
      </c>
      <c r="G304" s="5">
        <f t="shared" si="87"/>
        <v>11</v>
      </c>
      <c r="H304" s="5">
        <f t="shared" si="87"/>
        <v>12</v>
      </c>
      <c r="I304" s="5">
        <f t="shared" si="87"/>
        <v>13</v>
      </c>
      <c r="J304" s="5">
        <f t="shared" si="87"/>
        <v>14</v>
      </c>
      <c r="K304" s="5">
        <f t="shared" si="87"/>
        <v>15</v>
      </c>
      <c r="L304" s="5">
        <f t="shared" si="87"/>
        <v>16</v>
      </c>
      <c r="M304" s="5">
        <f t="shared" si="87"/>
        <v>17</v>
      </c>
      <c r="N304" s="5">
        <f t="shared" si="87"/>
        <v>18</v>
      </c>
      <c r="O304" s="5">
        <f t="shared" si="87"/>
        <v>19</v>
      </c>
      <c r="P304" s="5">
        <f t="shared" si="87"/>
        <v>20</v>
      </c>
      <c r="Q304" s="5">
        <f t="shared" si="87"/>
        <v>21</v>
      </c>
      <c r="R304" s="5">
        <f t="shared" si="87"/>
        <v>22</v>
      </c>
    </row>
    <row r="305" spans="2:18" ht="12">
      <c r="B305" s="5" t="s">
        <v>15</v>
      </c>
      <c r="C305" s="5">
        <f>+C137</f>
        <v>18</v>
      </c>
      <c r="D305" s="15">
        <f>+C305+1</f>
        <v>19</v>
      </c>
      <c r="E305" s="15">
        <f aca="true" t="shared" si="88" ref="E305:R305">+D305+1</f>
        <v>20</v>
      </c>
      <c r="F305" s="15">
        <f t="shared" si="88"/>
        <v>21</v>
      </c>
      <c r="G305" s="15">
        <f t="shared" si="88"/>
        <v>22</v>
      </c>
      <c r="H305" s="15">
        <f t="shared" si="88"/>
        <v>23</v>
      </c>
      <c r="I305" s="15">
        <f t="shared" si="88"/>
        <v>24</v>
      </c>
      <c r="J305" s="15">
        <f t="shared" si="88"/>
        <v>25</v>
      </c>
      <c r="K305" s="15">
        <f t="shared" si="88"/>
        <v>26</v>
      </c>
      <c r="L305" s="15">
        <f t="shared" si="88"/>
        <v>27</v>
      </c>
      <c r="M305" s="15">
        <f t="shared" si="88"/>
        <v>28</v>
      </c>
      <c r="N305" s="15">
        <f t="shared" si="88"/>
        <v>29</v>
      </c>
      <c r="O305" s="15">
        <f t="shared" si="88"/>
        <v>30</v>
      </c>
      <c r="P305" s="15">
        <f t="shared" si="88"/>
        <v>31</v>
      </c>
      <c r="Q305" s="15">
        <f t="shared" si="88"/>
        <v>32</v>
      </c>
      <c r="R305" s="15">
        <f t="shared" si="88"/>
        <v>33</v>
      </c>
    </row>
    <row r="306" spans="2:18" ht="12">
      <c r="B306" s="5" t="s">
        <v>17</v>
      </c>
      <c r="C306" s="156">
        <f>+C224</f>
        <v>21666.666666666668</v>
      </c>
      <c r="D306" s="156">
        <f aca="true" t="shared" si="89" ref="D306:R306">+D224</f>
        <v>43983.333333333336</v>
      </c>
      <c r="E306" s="156">
        <f t="shared" si="89"/>
        <v>66300</v>
      </c>
      <c r="F306" s="156">
        <f t="shared" si="89"/>
        <v>66950</v>
      </c>
      <c r="G306" s="156">
        <f t="shared" si="89"/>
        <v>66950</v>
      </c>
      <c r="H306" s="156">
        <f t="shared" si="89"/>
        <v>66950</v>
      </c>
      <c r="I306" s="156">
        <f t="shared" si="89"/>
        <v>66950</v>
      </c>
      <c r="J306" s="156">
        <f t="shared" si="89"/>
        <v>66950</v>
      </c>
      <c r="K306" s="156">
        <f t="shared" si="89"/>
        <v>66950</v>
      </c>
      <c r="L306" s="156">
        <f t="shared" si="89"/>
        <v>66950</v>
      </c>
      <c r="M306" s="156">
        <f t="shared" si="89"/>
        <v>66950</v>
      </c>
      <c r="N306" s="156">
        <f t="shared" si="89"/>
        <v>66950</v>
      </c>
      <c r="O306" s="156">
        <f t="shared" si="89"/>
        <v>66950</v>
      </c>
      <c r="P306" s="156">
        <f t="shared" si="89"/>
        <v>66950</v>
      </c>
      <c r="Q306" s="156">
        <f t="shared" si="89"/>
        <v>66950</v>
      </c>
      <c r="R306" s="156">
        <f t="shared" si="89"/>
        <v>66950</v>
      </c>
    </row>
    <row r="307" spans="3:18" ht="12"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2:18" ht="12">
      <c r="B308" s="5" t="s">
        <v>16</v>
      </c>
      <c r="C308" s="15">
        <f>IF(C303&gt;51.9,VLOOKUP(C305,$B$256:$W$298,C304),0)</f>
        <v>23.4</v>
      </c>
      <c r="D308" s="15">
        <f aca="true" t="shared" si="90" ref="D308:R308">IF(D303&gt;51.9,VLOOKUP(D305,$B$256:$W$298,D304),0)</f>
        <v>26.6</v>
      </c>
      <c r="E308" s="15">
        <f t="shared" si="90"/>
        <v>30</v>
      </c>
      <c r="F308" s="15">
        <f t="shared" si="90"/>
        <v>33.6</v>
      </c>
      <c r="G308" s="15">
        <f t="shared" si="90"/>
        <v>37.4</v>
      </c>
      <c r="H308" s="15">
        <f t="shared" si="90"/>
        <v>41.4</v>
      </c>
      <c r="I308" s="15">
        <f t="shared" si="90"/>
        <v>45.599999999999994</v>
      </c>
      <c r="J308" s="15">
        <f t="shared" si="90"/>
        <v>50</v>
      </c>
      <c r="K308" s="15">
        <f t="shared" si="90"/>
        <v>54.6</v>
      </c>
      <c r="L308" s="15">
        <f t="shared" si="90"/>
        <v>59.4</v>
      </c>
      <c r="M308" s="15">
        <f t="shared" si="90"/>
        <v>64.4</v>
      </c>
      <c r="N308" s="15">
        <f t="shared" si="90"/>
        <v>60.9</v>
      </c>
      <c r="O308" s="15">
        <f t="shared" si="90"/>
        <v>75</v>
      </c>
      <c r="P308" s="15">
        <f t="shared" si="90"/>
        <v>77.5</v>
      </c>
      <c r="Q308" s="15">
        <f t="shared" si="90"/>
        <v>80</v>
      </c>
      <c r="R308" s="15">
        <f t="shared" si="90"/>
        <v>82.5</v>
      </c>
    </row>
    <row r="309" ht="12">
      <c r="C309" s="63"/>
    </row>
    <row r="310" spans="2:18" ht="12">
      <c r="B310" s="5" t="s">
        <v>18</v>
      </c>
      <c r="C310" s="63">
        <f aca="true" t="shared" si="91" ref="C310:R310">+(C306-(133*12))*C308/100</f>
        <v>4696.536</v>
      </c>
      <c r="D310" s="63">
        <f t="shared" si="91"/>
        <v>11275.03066666667</v>
      </c>
      <c r="E310" s="63">
        <f t="shared" si="91"/>
        <v>19411.2</v>
      </c>
      <c r="F310" s="63">
        <f t="shared" si="91"/>
        <v>21958.944</v>
      </c>
      <c r="G310" s="63">
        <f t="shared" si="91"/>
        <v>24442.396</v>
      </c>
      <c r="H310" s="63">
        <f t="shared" si="91"/>
        <v>27056.556</v>
      </c>
      <c r="I310" s="63">
        <f t="shared" si="91"/>
        <v>29801.423999999995</v>
      </c>
      <c r="J310" s="63">
        <f t="shared" si="91"/>
        <v>32677</v>
      </c>
      <c r="K310" s="63">
        <f t="shared" si="91"/>
        <v>35683.284</v>
      </c>
      <c r="L310" s="63">
        <f t="shared" si="91"/>
        <v>38820.276</v>
      </c>
      <c r="M310" s="63">
        <f t="shared" si="91"/>
        <v>42087.976</v>
      </c>
      <c r="N310" s="63">
        <f t="shared" si="91"/>
        <v>39800.586</v>
      </c>
      <c r="O310" s="63">
        <f t="shared" si="91"/>
        <v>49015.5</v>
      </c>
      <c r="P310" s="63">
        <f t="shared" si="91"/>
        <v>50649.35</v>
      </c>
      <c r="Q310" s="63">
        <f t="shared" si="91"/>
        <v>52283.2</v>
      </c>
      <c r="R310" s="63">
        <f t="shared" si="91"/>
        <v>53917.05</v>
      </c>
    </row>
  </sheetData>
  <sheetProtection sheet="1" objects="1" scenarios="1"/>
  <mergeCells count="3">
    <mergeCell ref="H15:J15"/>
    <mergeCell ref="H16:J16"/>
    <mergeCell ref="B15:D15"/>
  </mergeCells>
  <conditionalFormatting sqref="B88:B131 X124:X130 B174:B217 X210:X216 B256:B299 X292:X298">
    <cfRule type="expression" priority="12" dxfId="1" stopIfTrue="1">
      <formula>+'cal state'!$B88='cal state'!$F$16</formula>
    </cfRule>
  </conditionalFormatting>
  <conditionalFormatting sqref="C85:W85 C171:W171 C253:W253">
    <cfRule type="expression" priority="101" dxfId="1" stopIfTrue="1">
      <formula>+'cal state'!C$85='cal state'!$F$15</formula>
    </cfRule>
  </conditionalFormatting>
  <conditionalFormatting sqref="C131:X131 C217:X217 C174:W216 C256:W298 C299:X299 C88:W130">
    <cfRule type="expression" priority="104" dxfId="3" stopIfTrue="1">
      <formula>AND(+'cal state'!C$85='cal state'!$F$15,'cal state'!$B88='cal state'!$F$16)</formula>
    </cfRule>
  </conditionalFormatting>
  <dataValidations count="5">
    <dataValidation type="whole" allowBlank="1" showInputMessage="1" showErrorMessage="1" sqref="F13">
      <formula1>2016</formula1>
      <formula2>2050</formula2>
    </dataValidation>
    <dataValidation type="whole" allowBlank="1" showInputMessage="1" showErrorMessage="1" sqref="F15">
      <formula1>40</formula1>
      <formula2>69</formula2>
    </dataValidation>
    <dataValidation type="decimal" allowBlank="1" showInputMessage="1" showErrorMessage="1" sqref="F16">
      <formula1>0</formula1>
      <formula2>43</formula2>
    </dataValidation>
    <dataValidation type="decimal" allowBlank="1" showInputMessage="1" showErrorMessage="1" sqref="G30:V30">
      <formula1>0</formula1>
      <formula2>25</formula2>
    </dataValidation>
    <dataValidation type="whole" allowBlank="1" showInputMessage="1" showErrorMessage="1" sqref="F17:F20">
      <formula1>0</formula1>
      <formula2>275000</formula2>
    </dataValidation>
  </dataValidations>
  <printOptions/>
  <pageMargins left="0.75" right="0.75" top="1" bottom="1" header="0.5" footer="0.5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2</dc:creator>
  <cp:keywords/>
  <dc:description/>
  <cp:lastModifiedBy>Richard Malamud</cp:lastModifiedBy>
  <cp:lastPrinted>2005-04-29T16:27:40Z</cp:lastPrinted>
  <dcterms:created xsi:type="dcterms:W3CDTF">2005-04-26T19:33:34Z</dcterms:created>
  <dcterms:modified xsi:type="dcterms:W3CDTF">2016-07-27T19:07:46Z</dcterms:modified>
  <cp:category/>
  <cp:version/>
  <cp:contentType/>
  <cp:contentStatus/>
</cp:coreProperties>
</file>